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20"/>
  </bookViews>
  <sheets>
    <sheet name="全市" sheetId="1" r:id="rId1"/>
    <sheet name="锡山" sheetId="2" r:id="rId2"/>
    <sheet name="惠山" sheetId="3" r:id="rId3"/>
    <sheet name="滨湖" sheetId="4" r:id="rId4"/>
    <sheet name="新吴" sheetId="5" r:id="rId5"/>
  </sheets>
  <definedNames>
    <definedName name="_GoBack" localSheetId="3">滨湖!$E$5</definedName>
  </definedNames>
  <calcPr calcId="144525"/>
</workbook>
</file>

<file path=xl/sharedStrings.xml><?xml version="1.0" encoding="utf-8"?>
<sst xmlns="http://schemas.openxmlformats.org/spreadsheetml/2006/main" count="523" uniqueCount="224">
  <si>
    <r>
      <rPr>
        <sz val="14"/>
        <color theme="1"/>
        <rFont val="方正黑体_GBK"/>
        <charset val="134"/>
      </rPr>
      <t>附件</t>
    </r>
    <r>
      <rPr>
        <sz val="14"/>
        <color theme="1"/>
        <rFont val="Times New Roman"/>
        <charset val="134"/>
      </rPr>
      <t>3</t>
    </r>
  </si>
  <si>
    <r>
      <t xml:space="preserve">   2024</t>
    </r>
    <r>
      <rPr>
        <sz val="18"/>
        <color rgb="FF000000"/>
        <rFont val="方正小标宋_GBK"/>
        <charset val="134"/>
      </rPr>
      <t>年无锡市生态补偿</t>
    </r>
    <r>
      <rPr>
        <sz val="18"/>
        <color rgb="FF000000"/>
        <rFont val="Times New Roman"/>
        <charset val="134"/>
      </rPr>
      <t xml:space="preserve"> (</t>
    </r>
    <r>
      <rPr>
        <sz val="18"/>
        <color rgb="FF000000"/>
        <rFont val="方正小标宋_GBK"/>
        <charset val="134"/>
      </rPr>
      <t>水稻、蔬菜、水蜜桃）专项资金审核汇总表</t>
    </r>
  </si>
  <si>
    <r>
      <rPr>
        <b/>
        <sz val="10"/>
        <color indexed="8"/>
        <rFont val="方正仿宋_GBK"/>
        <charset val="134"/>
      </rPr>
      <t>序号</t>
    </r>
  </si>
  <si>
    <r>
      <rPr>
        <b/>
        <sz val="10"/>
        <color indexed="8"/>
        <rFont val="方正仿宋_GBK"/>
        <charset val="134"/>
      </rPr>
      <t>区</t>
    </r>
  </si>
  <si>
    <r>
      <rPr>
        <b/>
        <sz val="10"/>
        <color indexed="8"/>
        <rFont val="方正仿宋_GBK"/>
        <charset val="134"/>
      </rPr>
      <t>补偿类型</t>
    </r>
  </si>
  <si>
    <r>
      <rPr>
        <b/>
        <sz val="10"/>
        <color indexed="8"/>
        <rFont val="方正仿宋_GBK"/>
        <charset val="134"/>
      </rPr>
      <t>补偿面积（亩）</t>
    </r>
  </si>
  <si>
    <r>
      <rPr>
        <b/>
        <sz val="10"/>
        <color indexed="8"/>
        <rFont val="方正仿宋_GBK"/>
        <charset val="134"/>
      </rPr>
      <t>财政补偿资金（万元）</t>
    </r>
  </si>
  <si>
    <r>
      <rPr>
        <b/>
        <sz val="10"/>
        <color indexed="8"/>
        <rFont val="方正仿宋_GBK"/>
        <charset val="134"/>
      </rPr>
      <t>备</t>
    </r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方正仿宋_GBK"/>
        <charset val="134"/>
      </rPr>
      <t>注</t>
    </r>
  </si>
  <si>
    <r>
      <rPr>
        <b/>
        <sz val="10"/>
        <color indexed="8"/>
        <rFont val="方正仿宋_GBK"/>
        <charset val="134"/>
      </rPr>
      <t>合计</t>
    </r>
  </si>
  <si>
    <r>
      <rPr>
        <b/>
        <sz val="10"/>
        <color indexed="8"/>
        <rFont val="方正仿宋_GBK"/>
        <charset val="134"/>
      </rPr>
      <t>市级财政</t>
    </r>
  </si>
  <si>
    <r>
      <rPr>
        <b/>
        <sz val="10"/>
        <color indexed="8"/>
        <rFont val="方正仿宋_GBK"/>
        <charset val="134"/>
      </rPr>
      <t>区级财政</t>
    </r>
  </si>
  <si>
    <r>
      <rPr>
        <sz val="10"/>
        <color indexed="8"/>
        <rFont val="方正仿宋_GBK"/>
        <charset val="134"/>
      </rPr>
      <t>锡山区</t>
    </r>
  </si>
  <si>
    <r>
      <rPr>
        <sz val="10"/>
        <color indexed="8"/>
        <rFont val="方正仿宋_GBK"/>
        <charset val="134"/>
      </rPr>
      <t>水稻田</t>
    </r>
  </si>
  <si>
    <r>
      <rPr>
        <sz val="10"/>
        <color indexed="8"/>
        <rFont val="方正仿宋_GBK"/>
        <charset val="134"/>
      </rPr>
      <t>市属蔬菜基地</t>
    </r>
  </si>
  <si>
    <r>
      <rPr>
        <b/>
        <sz val="10"/>
        <color indexed="8"/>
        <rFont val="方正仿宋_GBK"/>
        <charset val="134"/>
      </rPr>
      <t>小计</t>
    </r>
  </si>
  <si>
    <r>
      <rPr>
        <sz val="10"/>
        <color indexed="8"/>
        <rFont val="方正仿宋_GBK"/>
        <charset val="134"/>
      </rPr>
      <t>惠山区</t>
    </r>
  </si>
  <si>
    <r>
      <rPr>
        <sz val="10"/>
        <rFont val="方正仿宋_GBK"/>
        <charset val="134"/>
      </rPr>
      <t>市属蔬菜基地</t>
    </r>
  </si>
  <si>
    <r>
      <rPr>
        <sz val="10"/>
        <color indexed="8"/>
        <rFont val="方正仿宋_GBK"/>
        <charset val="134"/>
      </rPr>
      <t>水蜜桃种质资源保护区</t>
    </r>
  </si>
  <si>
    <r>
      <rPr>
        <sz val="10"/>
        <color indexed="8"/>
        <rFont val="方正仿宋_GBK"/>
        <charset val="134"/>
      </rPr>
      <t>滨湖区</t>
    </r>
  </si>
  <si>
    <r>
      <rPr>
        <sz val="10"/>
        <color indexed="8"/>
        <rFont val="方正仿宋_GBK"/>
        <charset val="134"/>
      </rPr>
      <t>新吴区</t>
    </r>
  </si>
  <si>
    <t>2024年度锡山区生态补偿 (水稻田、市属蔬菜基地）专项资金审核汇总表</t>
  </si>
  <si>
    <t>序号</t>
  </si>
  <si>
    <t>申报单位</t>
  </si>
  <si>
    <t>补偿类型</t>
  </si>
  <si>
    <t>申报面积（亩）</t>
  </si>
  <si>
    <t>涉及行政村（个）</t>
  </si>
  <si>
    <t>涉及农户（户）</t>
  </si>
  <si>
    <t>财政补偿资金（万元）</t>
  </si>
  <si>
    <t>合计</t>
  </si>
  <si>
    <t>市级财政</t>
  </si>
  <si>
    <t>区级财政</t>
  </si>
  <si>
    <t>羊尖村</t>
  </si>
  <si>
    <t>水稻田</t>
  </si>
  <si>
    <t>南村村</t>
  </si>
  <si>
    <t>宛山村</t>
  </si>
  <si>
    <t>廊下村</t>
  </si>
  <si>
    <t>南丰村</t>
  </si>
  <si>
    <t>严家桥村</t>
  </si>
  <si>
    <t>丽安村</t>
  </si>
  <si>
    <t>龙凤巷村</t>
  </si>
  <si>
    <t>小计</t>
  </si>
  <si>
    <t>东房桥村</t>
  </si>
  <si>
    <t>泾西村</t>
  </si>
  <si>
    <t>联新村</t>
  </si>
  <si>
    <t>八士村</t>
  </si>
  <si>
    <t>春风村</t>
  </si>
  <si>
    <t>斗山村</t>
  </si>
  <si>
    <t>光明村</t>
  </si>
  <si>
    <t>劲丰村</t>
  </si>
  <si>
    <t>泾新村</t>
  </si>
  <si>
    <t>新坝村</t>
  </si>
  <si>
    <t>新明村</t>
  </si>
  <si>
    <t>寨门村</t>
  </si>
  <si>
    <t>周家阁村</t>
  </si>
  <si>
    <t>陈市村</t>
  </si>
  <si>
    <t>东湖村</t>
  </si>
  <si>
    <t>东南村</t>
  </si>
  <si>
    <t>东升村</t>
  </si>
  <si>
    <t>港东村</t>
  </si>
  <si>
    <t>港南村</t>
  </si>
  <si>
    <t>湖塘桥村</t>
  </si>
  <si>
    <t>华东村</t>
  </si>
  <si>
    <t>黄土塘村</t>
  </si>
  <si>
    <t>勤新村</t>
  </si>
  <si>
    <t>山联村</t>
  </si>
  <si>
    <t>新巷村</t>
  </si>
  <si>
    <t>亚光村</t>
  </si>
  <si>
    <t>张缪舍村</t>
  </si>
  <si>
    <t>群联村</t>
  </si>
  <si>
    <t>三新村</t>
  </si>
  <si>
    <t>圆通村</t>
  </si>
  <si>
    <t>青荡村</t>
  </si>
  <si>
    <t>新桥村</t>
  </si>
  <si>
    <t>圩厍村</t>
  </si>
  <si>
    <t>彩桥村</t>
  </si>
  <si>
    <t>鹅湖村</t>
  </si>
  <si>
    <t>松芝村</t>
  </si>
  <si>
    <t>甘露社区</t>
  </si>
  <si>
    <t>团结村</t>
  </si>
  <si>
    <t>胶山村</t>
  </si>
  <si>
    <t>春光村</t>
  </si>
  <si>
    <t>安南村</t>
  </si>
  <si>
    <t>山河村</t>
  </si>
  <si>
    <t>云昌社区</t>
  </si>
  <si>
    <t>双桥村</t>
  </si>
  <si>
    <r>
      <rPr>
        <sz val="10.5"/>
        <color rgb="FF000000"/>
        <rFont val="宋体"/>
        <charset val="134"/>
      </rPr>
      <t>嵩山村</t>
    </r>
  </si>
  <si>
    <r>
      <rPr>
        <sz val="10.5"/>
        <color rgb="FF000000"/>
        <rFont val="宋体"/>
        <charset val="134"/>
      </rPr>
      <t>新厚桥村</t>
    </r>
  </si>
  <si>
    <r>
      <rPr>
        <sz val="10.5"/>
        <color rgb="FF000000"/>
        <rFont val="宋体"/>
        <charset val="134"/>
      </rPr>
      <t>新联村</t>
    </r>
  </si>
  <si>
    <r>
      <rPr>
        <sz val="10.5"/>
        <color rgb="FF000000"/>
        <rFont val="宋体"/>
        <charset val="134"/>
      </rPr>
      <t>中东村</t>
    </r>
  </si>
  <si>
    <t>农坝村</t>
  </si>
  <si>
    <t>大马巷村</t>
  </si>
  <si>
    <t>严埭社区</t>
  </si>
  <si>
    <t>锦阳村</t>
  </si>
  <si>
    <t>水稻田合计</t>
  </si>
  <si>
    <r>
      <rPr>
        <sz val="10.5"/>
        <color theme="1"/>
        <rFont val="黑体"/>
        <charset val="134"/>
      </rPr>
      <t>序号</t>
    </r>
  </si>
  <si>
    <r>
      <rPr>
        <sz val="10.5"/>
        <color theme="1"/>
        <rFont val="宋体"/>
        <charset val="134"/>
      </rPr>
      <t>申报单位</t>
    </r>
  </si>
  <si>
    <r>
      <rPr>
        <sz val="10.5"/>
        <color theme="1"/>
        <rFont val="宋体"/>
        <charset val="134"/>
      </rPr>
      <t>补偿类型</t>
    </r>
  </si>
  <si>
    <r>
      <rPr>
        <sz val="10.5"/>
        <color theme="1"/>
        <rFont val="宋体"/>
        <charset val="134"/>
      </rPr>
      <t>申报面积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宋体"/>
        <charset val="134"/>
      </rPr>
      <t>（亩）</t>
    </r>
  </si>
  <si>
    <r>
      <rPr>
        <sz val="10.5"/>
        <color theme="1"/>
        <rFont val="宋体"/>
        <charset val="134"/>
      </rPr>
      <t>涉及行政村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宋体"/>
        <charset val="134"/>
      </rPr>
      <t>（个）</t>
    </r>
  </si>
  <si>
    <r>
      <rPr>
        <sz val="10.5"/>
        <color theme="1"/>
        <rFont val="宋体"/>
        <charset val="134"/>
      </rPr>
      <t>涉及农户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宋体"/>
        <charset val="134"/>
      </rPr>
      <t>（户）</t>
    </r>
  </si>
  <si>
    <r>
      <rPr>
        <sz val="10.5"/>
        <color theme="1"/>
        <rFont val="宋体"/>
        <charset val="134"/>
      </rPr>
      <t>合计</t>
    </r>
  </si>
  <si>
    <r>
      <rPr>
        <sz val="10.5"/>
        <color theme="1"/>
        <rFont val="宋体"/>
        <charset val="134"/>
      </rPr>
      <t>市级财政</t>
    </r>
  </si>
  <si>
    <r>
      <rPr>
        <sz val="10.5"/>
        <color theme="1"/>
        <rFont val="宋体"/>
        <charset val="134"/>
      </rPr>
      <t>区级财政</t>
    </r>
  </si>
  <si>
    <r>
      <rPr>
        <sz val="10.5"/>
        <color theme="1"/>
        <rFont val="宋体"/>
        <charset val="134"/>
      </rPr>
      <t>圆通村</t>
    </r>
  </si>
  <si>
    <r>
      <rPr>
        <sz val="10.5"/>
        <color theme="1"/>
        <rFont val="宋体"/>
        <charset val="134"/>
      </rPr>
      <t>市属蔬菜基地</t>
    </r>
  </si>
  <si>
    <r>
      <rPr>
        <sz val="10.5"/>
        <color theme="1"/>
        <rFont val="宋体"/>
        <charset val="134"/>
      </rPr>
      <t>三新村</t>
    </r>
  </si>
  <si>
    <r>
      <rPr>
        <sz val="10.5"/>
        <color theme="1"/>
        <rFont val="宋体"/>
        <charset val="134"/>
      </rPr>
      <t>圩厍村</t>
    </r>
  </si>
  <si>
    <r>
      <rPr>
        <sz val="10.5"/>
        <color theme="1"/>
        <rFont val="宋体"/>
        <charset val="134"/>
      </rPr>
      <t>松芝村</t>
    </r>
  </si>
  <si>
    <r>
      <rPr>
        <sz val="10.5"/>
        <color theme="1"/>
        <rFont val="宋体"/>
        <charset val="134"/>
      </rPr>
      <t>群联村</t>
    </r>
  </si>
  <si>
    <r>
      <rPr>
        <b/>
        <sz val="10.5"/>
        <color theme="1"/>
        <rFont val="宋体"/>
        <charset val="134"/>
      </rPr>
      <t>鹅湖镇汇总</t>
    </r>
  </si>
  <si>
    <r>
      <rPr>
        <sz val="10.5"/>
        <color theme="1"/>
        <rFont val="宋体"/>
        <charset val="134"/>
      </rPr>
      <t>港南村</t>
    </r>
  </si>
  <si>
    <r>
      <rPr>
        <b/>
        <sz val="10.5"/>
        <color theme="1"/>
        <rFont val="宋体"/>
        <charset val="134"/>
      </rPr>
      <t>东港镇汇总</t>
    </r>
  </si>
  <si>
    <r>
      <rPr>
        <sz val="10.5"/>
        <color theme="1"/>
        <rFont val="宋体"/>
        <charset val="134"/>
      </rPr>
      <t>大马巷村</t>
    </r>
  </si>
  <si>
    <r>
      <rPr>
        <b/>
        <sz val="10.5"/>
        <color theme="1"/>
        <rFont val="宋体"/>
        <charset val="134"/>
      </rPr>
      <t>东北塘街道汇总</t>
    </r>
  </si>
  <si>
    <r>
      <rPr>
        <sz val="10.5"/>
        <color theme="1"/>
        <rFont val="宋体"/>
        <charset val="134"/>
      </rPr>
      <t>谢埭荡村</t>
    </r>
  </si>
  <si>
    <r>
      <rPr>
        <b/>
        <sz val="10.5"/>
        <color theme="1"/>
        <rFont val="宋体"/>
        <charset val="134"/>
      </rPr>
      <t>厚桥街道汇总</t>
    </r>
  </si>
  <si>
    <r>
      <rPr>
        <sz val="10.5"/>
        <color theme="1"/>
        <rFont val="宋体"/>
        <charset val="134"/>
      </rPr>
      <t>东房桥村</t>
    </r>
  </si>
  <si>
    <r>
      <rPr>
        <sz val="10.5"/>
        <color theme="1"/>
        <rFont val="宋体"/>
        <charset val="134"/>
      </rPr>
      <t>春风村</t>
    </r>
  </si>
  <si>
    <r>
      <rPr>
        <sz val="10.5"/>
        <color theme="1"/>
        <rFont val="宋体"/>
        <charset val="134"/>
      </rPr>
      <t>光明村</t>
    </r>
  </si>
  <si>
    <r>
      <rPr>
        <sz val="10.5"/>
        <color theme="1"/>
        <rFont val="宋体"/>
        <charset val="134"/>
      </rPr>
      <t>新明村</t>
    </r>
  </si>
  <si>
    <r>
      <rPr>
        <sz val="10.5"/>
        <color theme="1"/>
        <rFont val="宋体"/>
        <charset val="134"/>
      </rPr>
      <t>寨门村</t>
    </r>
  </si>
  <si>
    <r>
      <rPr>
        <sz val="10.5"/>
        <color theme="1"/>
        <rFont val="宋体"/>
        <charset val="134"/>
      </rPr>
      <t>周家阁村</t>
    </r>
  </si>
  <si>
    <r>
      <rPr>
        <b/>
        <sz val="10.5"/>
        <color theme="1"/>
        <rFont val="宋体"/>
        <charset val="134"/>
      </rPr>
      <t>锡北镇汇总</t>
    </r>
  </si>
  <si>
    <r>
      <rPr>
        <sz val="10.5"/>
        <color theme="1"/>
        <rFont val="宋体"/>
        <charset val="134"/>
      </rPr>
      <t>南村村</t>
    </r>
  </si>
  <si>
    <r>
      <rPr>
        <sz val="10.5"/>
        <color theme="1"/>
        <rFont val="宋体"/>
        <charset val="134"/>
      </rPr>
      <t>宛山村</t>
    </r>
  </si>
  <si>
    <r>
      <rPr>
        <sz val="10.5"/>
        <color theme="1"/>
        <rFont val="宋体"/>
        <charset val="134"/>
      </rPr>
      <t>廊下村</t>
    </r>
  </si>
  <si>
    <r>
      <rPr>
        <sz val="10.5"/>
        <color theme="1"/>
        <rFont val="宋体"/>
        <charset val="134"/>
      </rPr>
      <t>严家桥村</t>
    </r>
  </si>
  <si>
    <r>
      <rPr>
        <sz val="10.5"/>
        <color theme="1"/>
        <rFont val="宋体"/>
        <charset val="134"/>
      </rPr>
      <t>丽安村</t>
    </r>
  </si>
  <si>
    <r>
      <rPr>
        <sz val="10.5"/>
        <color theme="1"/>
        <rFont val="宋体"/>
        <charset val="134"/>
      </rPr>
      <t>龙凤巷村</t>
    </r>
  </si>
  <si>
    <r>
      <rPr>
        <b/>
        <sz val="10.5"/>
        <color theme="1"/>
        <rFont val="宋体"/>
        <charset val="134"/>
      </rPr>
      <t>羊尖镇汇总</t>
    </r>
  </si>
  <si>
    <t>市属蔬菜基地合计</t>
  </si>
  <si>
    <t>2024年度惠山区生态补偿 (水稻田、市属蔬菜基地、水蜜桃种质资源保护区）专项资金审核汇总表</t>
  </si>
  <si>
    <t>乡镇</t>
  </si>
  <si>
    <t>堰桥街道</t>
  </si>
  <si>
    <t>堰北社区</t>
  </si>
  <si>
    <t>前洲街道</t>
  </si>
  <si>
    <t>北七房村</t>
  </si>
  <si>
    <t>北幢村</t>
  </si>
  <si>
    <t>邓巷村</t>
  </si>
  <si>
    <t>黄石街村</t>
  </si>
  <si>
    <t>蒋巷村</t>
  </si>
  <si>
    <t>铁路桥</t>
  </si>
  <si>
    <t>万里村</t>
  </si>
  <si>
    <t>新印桥村</t>
  </si>
  <si>
    <t>杨家圩村</t>
  </si>
  <si>
    <t>友联村</t>
  </si>
  <si>
    <t>张皋庄村</t>
  </si>
  <si>
    <t>玉祁街道</t>
  </si>
  <si>
    <t>黄泥坝村</t>
  </si>
  <si>
    <t>礼社村</t>
  </si>
  <si>
    <t>曙光村</t>
  </si>
  <si>
    <t>玉西社区</t>
  </si>
  <si>
    <t>蓉东村</t>
  </si>
  <si>
    <t>蓉湖村</t>
  </si>
  <si>
    <t>南联村</t>
  </si>
  <si>
    <t>芙蓉村</t>
  </si>
  <si>
    <t>玉蓉村</t>
  </si>
  <si>
    <t>民主村</t>
  </si>
  <si>
    <t>洛社镇</t>
  </si>
  <si>
    <t>陡门村</t>
  </si>
  <si>
    <t>福山村</t>
  </si>
  <si>
    <t>花苑村</t>
  </si>
  <si>
    <t>华圻村</t>
  </si>
  <si>
    <t>绿化村</t>
  </si>
  <si>
    <t>梅泾村</t>
  </si>
  <si>
    <t>秦巷村</t>
  </si>
  <si>
    <t>石塘湾社区</t>
  </si>
  <si>
    <t>万马村</t>
  </si>
  <si>
    <t>新开河村</t>
  </si>
  <si>
    <t>杨西园村</t>
  </si>
  <si>
    <t>张镇桥村</t>
  </si>
  <si>
    <t>镇北村</t>
  </si>
  <si>
    <t>正明村</t>
  </si>
  <si>
    <t>钱桥街道</t>
  </si>
  <si>
    <t>西漳社区</t>
  </si>
  <si>
    <t>稍塘社区</t>
  </si>
  <si>
    <t>晓丰社区</t>
  </si>
  <si>
    <t>阳山镇</t>
  </si>
  <si>
    <t>住基村</t>
  </si>
  <si>
    <t>市属蔬菜基地</t>
  </si>
  <si>
    <t>天授村</t>
  </si>
  <si>
    <t>五秦村</t>
  </si>
  <si>
    <t>西塘村</t>
  </si>
  <si>
    <t>安阳山村</t>
  </si>
  <si>
    <t>水蜜桃种质资源保护区</t>
  </si>
  <si>
    <t>阳山村</t>
  </si>
  <si>
    <t>新渎村</t>
  </si>
  <si>
    <t>冬青村</t>
  </si>
  <si>
    <t>普照村</t>
  </si>
  <si>
    <t>火炬村</t>
  </si>
  <si>
    <t>桃源村</t>
  </si>
  <si>
    <t>桃园村</t>
  </si>
  <si>
    <t>2024年度滨湖区生态补偿水稻田专项资金审核汇总表</t>
  </si>
  <si>
    <t>其中永久基本农田面积（亩）</t>
  </si>
  <si>
    <t>备注</t>
  </si>
  <si>
    <t>龙延村</t>
  </si>
  <si>
    <t>鸿翔村</t>
  </si>
  <si>
    <t>马鞍村</t>
  </si>
  <si>
    <t>富安村</t>
  </si>
  <si>
    <t>胡埭村</t>
  </si>
  <si>
    <t>嶂青社区</t>
  </si>
  <si>
    <t>群丰社区</t>
  </si>
  <si>
    <r>
      <t>2024</t>
    </r>
    <r>
      <rPr>
        <sz val="16"/>
        <color rgb="FF000000"/>
        <rFont val="方正书宋_GBK"/>
        <charset val="134"/>
      </rPr>
      <t>年度新吴区生态补偿专项资金（水稻田、市属蔬菜基地）申报汇总表</t>
    </r>
  </si>
  <si>
    <t>无锡市新吴区鸿山街道鸿山村股份经济合作社</t>
  </si>
  <si>
    <t>无锡市新吴区鸿山街道梁鸿村股份经济合作社</t>
  </si>
  <si>
    <t>无锡市新吴区鸿山街道七房桥村民委员会</t>
  </si>
  <si>
    <t xml:space="preserve">无锡市新吴区鸿山街道鸿西村股份经济合作社 </t>
  </si>
  <si>
    <t>无锡市新吴区鸿山街道建新村股份经济合作社</t>
  </si>
  <si>
    <t>无锡市新吴区鸿山街道大新村股份经济合作社</t>
  </si>
  <si>
    <t>无锡市新吴区鸿山街道鸿新村股份经济合作社</t>
  </si>
  <si>
    <t>无锡市新吴区鸿山街道南塘村股份经济合作社</t>
  </si>
  <si>
    <t xml:space="preserve">无锡市新吴区鸿山街道后中村民委员会 </t>
  </si>
  <si>
    <t>无锡市新吴区鸿山街道东塘街村民委员会</t>
  </si>
  <si>
    <t>无锡市新吴区硕放街道安桥村股份经济合作社</t>
  </si>
  <si>
    <t>无锡市新吴区硕放街道东新村股份经济合作社</t>
  </si>
  <si>
    <t>无锡市新吴区硕放街道香楠村股份经济合作社</t>
  </si>
  <si>
    <t>无锡市新吴区硕放街道杨家湾村股份经济合作社</t>
  </si>
  <si>
    <t>无锡市新吴区硕放街道黄家门村股份经济合作社</t>
  </si>
  <si>
    <t>无锡市新吴区硕放街道合新村股份经济合作社</t>
  </si>
  <si>
    <t>无锡市新吴区硕放街道新梅路村股份经济合作社</t>
  </si>
  <si>
    <t>无锡市新吴区硕放街道溇金村股份经济合作社</t>
  </si>
  <si>
    <t>无锡市新吴区硕放街道墙联村股份经济合作社</t>
  </si>
  <si>
    <t>联心嘉园第一社区</t>
  </si>
  <si>
    <t>梅村街道永新村民委员会</t>
  </si>
</sst>
</file>

<file path=xl/styles.xml><?xml version="1.0" encoding="utf-8"?>
<styleSheet xmlns="http://schemas.openxmlformats.org/spreadsheetml/2006/main">
  <numFmts count="18">
    <numFmt numFmtId="176" formatCode="0.00000_);[Red]\(0.00000\)"/>
    <numFmt numFmtId="177" formatCode="0.0000_);[Red]\(0.0000\)"/>
    <numFmt numFmtId="178" formatCode="&quot;\&quot;#,##0;[Red]&quot;\&quot;\-#,##0"/>
    <numFmt numFmtId="42" formatCode="_ &quot;￥&quot;* #,##0_ ;_ &quot;￥&quot;* \-#,##0_ ;_ &quot;￥&quot;* &quot;-&quot;_ ;_ @_ "/>
    <numFmt numFmtId="179" formatCode="&quot;\&quot;#,##0.00;[Red]&quot;\&quot;\-#,##0.00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0_ "/>
    <numFmt numFmtId="183" formatCode="0.000000_);[Red]\(0.0000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84" formatCode="0.000000_ "/>
    <numFmt numFmtId="185" formatCode="\$#,##0\ ;\(\$#,##0\)"/>
    <numFmt numFmtId="186" formatCode="0.00_ "/>
    <numFmt numFmtId="187" formatCode="0.00_);[Red]\(0.00\)"/>
    <numFmt numFmtId="188" formatCode="&quot;VND&quot;#,##0_);[Red]\(&quot;VND&quot;#,##0\)"/>
    <numFmt numFmtId="189" formatCode="0.00000_ "/>
  </numFmts>
  <fonts count="10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rgb="FF000000"/>
      <name val="Times New Roman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.5"/>
      <color theme="1"/>
      <name val="黑体"/>
      <charset val="134"/>
    </font>
    <font>
      <sz val="10.5"/>
      <color theme="1"/>
      <name val="Times New Roman"/>
      <charset val="134"/>
    </font>
    <font>
      <sz val="10"/>
      <color theme="1"/>
      <name val="方正书宋_GBK"/>
      <charset val="134"/>
    </font>
    <font>
      <sz val="10"/>
      <color theme="1"/>
      <name val="宋体"/>
      <charset val="134"/>
      <scheme val="minor"/>
    </font>
    <font>
      <sz val="10.5"/>
      <color theme="1"/>
      <name val="宋体"/>
      <charset val="134"/>
    </font>
    <font>
      <sz val="22"/>
      <color rgb="FF000000"/>
      <name val="Times New Roman"/>
      <charset val="134"/>
    </font>
    <font>
      <sz val="16"/>
      <color rgb="FF000000"/>
      <name val="宋体"/>
      <charset val="134"/>
      <scheme val="minor"/>
    </font>
    <font>
      <sz val="22"/>
      <color rgb="FF000000"/>
      <name val="方正小标宋_GBK"/>
      <charset val="134"/>
    </font>
    <font>
      <sz val="10.5"/>
      <color theme="1"/>
      <name val="黑体"/>
      <charset val="134"/>
    </font>
    <font>
      <sz val="10.5"/>
      <color theme="1"/>
      <name val="Times New Roman"/>
      <charset val="134"/>
    </font>
    <font>
      <sz val="10.5"/>
      <color rgb="FF000000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rgb="FF000000"/>
      <name val="黑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Times New Roman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name val="仿宋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0.5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0.5"/>
      <color theme="1"/>
      <name val="Times New Roman"/>
      <charset val="134"/>
    </font>
    <font>
      <sz val="11"/>
      <color theme="1"/>
      <name val="Times New Roman"/>
      <charset val="134"/>
    </font>
    <font>
      <b/>
      <sz val="10.5"/>
      <color theme="1"/>
      <name val="宋体"/>
      <charset val="134"/>
    </font>
    <font>
      <sz val="11"/>
      <color indexed="8"/>
      <name val="Times New Roman"/>
      <charset val="134"/>
    </font>
    <font>
      <sz val="12"/>
      <color theme="1"/>
      <name val="Times New Roman"/>
      <charset val="134"/>
    </font>
    <font>
      <b/>
      <sz val="11"/>
      <color indexed="8"/>
      <name val="宋体"/>
      <charset val="134"/>
    </font>
    <font>
      <sz val="14"/>
      <color theme="1"/>
      <name val="Times New Roman"/>
      <charset val="134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b/>
      <sz val="10"/>
      <color indexed="8"/>
      <name val="Times New Roman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2"/>
      <name val="¹UAAA¼"/>
      <charset val="134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2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name val="ＭＳ ゴシック"/>
      <charset val="134"/>
    </font>
    <font>
      <b/>
      <sz val="18"/>
      <color indexed="56"/>
      <name val="宋体"/>
      <charset val="134"/>
    </font>
    <font>
      <sz val="10"/>
      <name val="VNtimes new roman"/>
      <charset val="134"/>
    </font>
    <font>
      <b/>
      <sz val="11"/>
      <color indexed="56"/>
      <name val="宋体"/>
      <charset val="134"/>
    </font>
    <font>
      <sz val="10"/>
      <name val="굴림체"/>
      <charset val="134"/>
    </font>
    <font>
      <sz val="12"/>
      <name val="바탕체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rgb="FFFF0000"/>
      <name val="宋体"/>
      <charset val="0"/>
      <scheme val="minor"/>
    </font>
    <font>
      <sz val="14"/>
      <name val="뼻뮝"/>
      <charset val="134"/>
    </font>
    <font>
      <b/>
      <sz val="11"/>
      <color rgb="FFFA7D00"/>
      <name val="宋体"/>
      <charset val="0"/>
      <scheme val="minor"/>
    </font>
    <font>
      <sz val="12"/>
      <name val="뼻뮝"/>
      <charset val="134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60"/>
      <name val="宋体"/>
      <charset val="134"/>
    </font>
    <font>
      <b/>
      <sz val="18"/>
      <name val="Arial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006100"/>
      <name val="宋体"/>
      <charset val="0"/>
      <scheme val="minor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6"/>
      <color rgb="FF000000"/>
      <name val="方正书宋_GBK"/>
      <charset val="134"/>
    </font>
    <font>
      <sz val="10.5"/>
      <color rgb="FF000000"/>
      <name val="宋体"/>
      <charset val="134"/>
    </font>
    <font>
      <sz val="14"/>
      <color theme="1"/>
      <name val="方正黑体_GBK"/>
      <charset val="134"/>
    </font>
    <font>
      <sz val="18"/>
      <color rgb="FF000000"/>
      <name val="方正小标宋_GBK"/>
      <charset val="134"/>
    </font>
    <font>
      <b/>
      <sz val="10"/>
      <color indexed="8"/>
      <name val="方正仿宋_GBK"/>
      <charset val="134"/>
    </font>
    <font>
      <sz val="10"/>
      <color indexed="8"/>
      <name val="方正仿宋_GBK"/>
      <charset val="134"/>
    </font>
    <font>
      <sz val="10"/>
      <name val="方正仿宋_GBK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499984740745262"/>
      </bottom>
      <diagonal/>
    </border>
  </borders>
  <cellStyleXfs count="143">
    <xf numFmtId="0" fontId="0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61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2" fillId="18" borderId="0" applyNumberFormat="false" applyBorder="false" applyAlignment="false" applyProtection="false">
      <alignment vertical="center"/>
    </xf>
    <xf numFmtId="0" fontId="71" fillId="0" borderId="15" applyNumberFormat="false" applyFill="false" applyAlignment="false" applyProtection="false">
      <alignment vertical="center"/>
    </xf>
    <xf numFmtId="40" fontId="74" fillId="0" borderId="0" applyFont="false" applyFill="false" applyBorder="false" applyAlignment="false" applyProtection="false"/>
    <xf numFmtId="43" fontId="28" fillId="0" borderId="0" applyFont="false" applyFill="false" applyBorder="false" applyAlignment="false" applyProtection="false"/>
    <xf numFmtId="0" fontId="83" fillId="35" borderId="22" applyNumberFormat="false" applyAlignment="false" applyProtection="false">
      <alignment vertical="center"/>
    </xf>
    <xf numFmtId="0" fontId="61" fillId="37" borderId="0" applyNumberFormat="false" applyBorder="false" applyAlignment="false" applyProtection="false">
      <alignment vertical="center"/>
    </xf>
    <xf numFmtId="0" fontId="61" fillId="39" borderId="0" applyNumberFormat="false" applyBorder="false" applyAlignment="false" applyProtection="false">
      <alignment vertical="center"/>
    </xf>
    <xf numFmtId="0" fontId="85" fillId="35" borderId="23" applyNumberFormat="false" applyAlignment="false" applyProtection="false">
      <alignment vertical="center"/>
    </xf>
    <xf numFmtId="0" fontId="87" fillId="43" borderId="22" applyNumberFormat="false" applyAlignment="false" applyProtection="false">
      <alignment vertical="center"/>
    </xf>
    <xf numFmtId="0" fontId="88" fillId="0" borderId="0" applyNumberFormat="false" applyFill="false" applyBorder="false" applyAlignment="false" applyProtection="false">
      <alignment vertical="center"/>
    </xf>
    <xf numFmtId="0" fontId="61" fillId="44" borderId="0" applyNumberFormat="false" applyBorder="false" applyAlignment="false" applyProtection="false">
      <alignment vertical="center"/>
    </xf>
    <xf numFmtId="0" fontId="74" fillId="0" borderId="0" applyFont="false" applyFill="false" applyBorder="false" applyAlignment="false" applyProtection="false"/>
    <xf numFmtId="10" fontId="55" fillId="0" borderId="0" applyFont="false" applyFill="false" applyBorder="false" applyAlignment="false" applyProtection="false"/>
    <xf numFmtId="0" fontId="76" fillId="0" borderId="0"/>
    <xf numFmtId="0" fontId="24" fillId="13" borderId="0" applyNumberFormat="false" applyBorder="false" applyAlignment="false" applyProtection="false">
      <alignment vertical="center"/>
    </xf>
    <xf numFmtId="0" fontId="28" fillId="19" borderId="16" applyNumberFormat="false" applyFont="false" applyAlignment="false" applyProtection="false">
      <alignment vertical="center"/>
    </xf>
    <xf numFmtId="0" fontId="0" fillId="0" borderId="0">
      <alignment vertical="center"/>
    </xf>
    <xf numFmtId="181" fontId="55" fillId="0" borderId="0" applyFont="false" applyFill="false" applyBorder="false" applyAlignment="false" applyProtection="false"/>
    <xf numFmtId="179" fontId="70" fillId="0" borderId="0" applyFont="false" applyFill="false" applyBorder="false" applyAlignment="false" applyProtection="false"/>
    <xf numFmtId="0" fontId="69" fillId="0" borderId="0"/>
    <xf numFmtId="0" fontId="65" fillId="0" borderId="0"/>
    <xf numFmtId="41" fontId="28" fillId="0" borderId="0" applyFont="false" applyFill="false" applyBorder="false" applyAlignment="false" applyProtection="false"/>
    <xf numFmtId="0" fontId="80" fillId="32" borderId="0" applyNumberFormat="false" applyBorder="false" applyAlignment="false" applyProtection="false">
      <alignment vertical="center"/>
    </xf>
    <xf numFmtId="0" fontId="36" fillId="0" borderId="0">
      <alignment vertical="center"/>
    </xf>
    <xf numFmtId="188" fontId="67" fillId="0" borderId="0"/>
    <xf numFmtId="0" fontId="24" fillId="14" borderId="0" applyNumberFormat="false" applyBorder="false" applyAlignment="false" applyProtection="false">
      <alignment vertical="center"/>
    </xf>
    <xf numFmtId="0" fontId="45" fillId="0" borderId="14" applyNumberFormat="false" applyFill="false" applyAlignment="false" applyProtection="false">
      <alignment vertical="center"/>
    </xf>
    <xf numFmtId="0" fontId="53" fillId="0" borderId="0"/>
    <xf numFmtId="0" fontId="57" fillId="12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54" fillId="29" borderId="0" applyNumberFormat="false" applyBorder="false" applyAlignment="false" applyProtection="false">
      <alignment vertical="center"/>
    </xf>
    <xf numFmtId="0" fontId="77" fillId="30" borderId="19" applyNumberFormat="false" applyAlignment="false" applyProtection="false">
      <alignment vertical="center"/>
    </xf>
    <xf numFmtId="178" fontId="70" fillId="0" borderId="0" applyFont="false" applyFill="false" applyBorder="false" applyAlignment="false" applyProtection="false"/>
    <xf numFmtId="0" fontId="0" fillId="0" borderId="0">
      <alignment vertical="center"/>
    </xf>
    <xf numFmtId="0" fontId="54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1" fillId="27" borderId="0" applyNumberFormat="false" applyBorder="false" applyAlignment="false" applyProtection="false">
      <alignment vertical="center"/>
    </xf>
    <xf numFmtId="0" fontId="57" fillId="24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57" fillId="17" borderId="0" applyNumberFormat="false" applyBorder="false" applyAlignment="false" applyProtection="false">
      <alignment vertical="center"/>
    </xf>
    <xf numFmtId="0" fontId="57" fillId="15" borderId="0" applyNumberFormat="false" applyBorder="false" applyAlignment="false" applyProtection="false">
      <alignment vertical="center"/>
    </xf>
    <xf numFmtId="0" fontId="57" fillId="40" borderId="0" applyNumberFormat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57" fillId="36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84" fillId="38" borderId="0" applyNumberFormat="false" applyBorder="false" applyAlignment="false" applyProtection="false">
      <alignment vertical="center"/>
    </xf>
    <xf numFmtId="0" fontId="86" fillId="41" borderId="0" applyNumberFormat="false" applyBorder="false" applyAlignment="false" applyProtection="false">
      <alignment vertical="center"/>
    </xf>
    <xf numFmtId="0" fontId="57" fillId="45" borderId="0" applyNumberFormat="false" applyBorder="false" applyAlignment="false" applyProtection="false">
      <alignment vertical="center"/>
    </xf>
    <xf numFmtId="0" fontId="54" fillId="4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1" fillId="0" borderId="0" applyNumberFormat="false" applyFill="false" applyBorder="false" applyAlignment="false" applyProtection="false"/>
    <xf numFmtId="0" fontId="0" fillId="0" borderId="0">
      <alignment vertical="center"/>
    </xf>
    <xf numFmtId="0" fontId="89" fillId="0" borderId="0" applyNumberFormat="false" applyFill="false" applyBorder="false" applyAlignment="false" applyProtection="false">
      <alignment vertical="center"/>
    </xf>
    <xf numFmtId="0" fontId="54" fillId="47" borderId="0" applyNumberFormat="false" applyBorder="false" applyAlignment="false" applyProtection="false">
      <alignment vertical="center"/>
    </xf>
    <xf numFmtId="0" fontId="74" fillId="0" borderId="0" applyFont="false" applyFill="false" applyBorder="false" applyAlignment="false" applyProtection="false"/>
    <xf numFmtId="0" fontId="0" fillId="0" borderId="0">
      <alignment vertical="center"/>
    </xf>
    <xf numFmtId="0" fontId="91" fillId="0" borderId="0" applyNumberFormat="false" applyFill="false" applyBorder="false" applyAlignment="false" applyProtection="false">
      <alignment vertical="center"/>
    </xf>
    <xf numFmtId="0" fontId="64" fillId="0" borderId="13" applyNumberFormat="false" applyFill="false" applyAlignment="false" applyProtection="false">
      <alignment vertical="center"/>
    </xf>
    <xf numFmtId="0" fontId="28" fillId="0" borderId="0">
      <alignment vertical="center"/>
    </xf>
    <xf numFmtId="0" fontId="92" fillId="0" borderId="0" applyNumberFormat="false" applyFill="false" applyBorder="false" applyAlignment="false" applyProtection="false">
      <alignment vertical="center"/>
    </xf>
    <xf numFmtId="0" fontId="28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3" fillId="0" borderId="0" applyNumberFormat="false" applyFill="false" applyBorder="false" applyAlignment="false" applyProtection="false">
      <alignment vertical="center"/>
    </xf>
    <xf numFmtId="0" fontId="57" fillId="49" borderId="0" applyNumberFormat="false" applyBorder="false" applyAlignment="false" applyProtection="false">
      <alignment vertical="center"/>
    </xf>
    <xf numFmtId="0" fontId="54" fillId="23" borderId="0" applyNumberFormat="false" applyBorder="false" applyAlignment="false" applyProtection="false">
      <alignment vertical="center"/>
    </xf>
    <xf numFmtId="0" fontId="54" fillId="34" borderId="0" applyNumberFormat="false" applyBorder="false" applyAlignment="false" applyProtection="false">
      <alignment vertical="center"/>
    </xf>
    <xf numFmtId="0" fontId="93" fillId="50" borderId="24" applyNumberFormat="false" applyAlignment="false" applyProtection="false">
      <alignment vertical="center"/>
    </xf>
    <xf numFmtId="0" fontId="94" fillId="0" borderId="25" applyNumberFormat="false" applyFill="false" applyAlignment="false" applyProtection="false">
      <alignment vertical="center"/>
    </xf>
    <xf numFmtId="0" fontId="95" fillId="0" borderId="26" applyNumberFormat="false" applyFill="false" applyAlignment="false" applyProtection="false">
      <alignment vertical="center"/>
    </xf>
    <xf numFmtId="0" fontId="24" fillId="43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91" fillId="0" borderId="27" applyNumberFormat="false" applyFill="false" applyAlignment="false" applyProtection="false">
      <alignment vertical="center"/>
    </xf>
    <xf numFmtId="0" fontId="57" fillId="52" borderId="0" applyNumberFormat="false" applyBorder="false" applyAlignment="false" applyProtection="false">
      <alignment vertical="center"/>
    </xf>
    <xf numFmtId="0" fontId="61" fillId="27" borderId="0" applyNumberFormat="false" applyBorder="false" applyAlignment="false" applyProtection="false">
      <alignment vertical="center"/>
    </xf>
    <xf numFmtId="0" fontId="78" fillId="31" borderId="0" applyNumberFormat="false" applyBorder="false" applyAlignment="false" applyProtection="false">
      <alignment vertical="center"/>
    </xf>
    <xf numFmtId="0" fontId="96" fillId="0" borderId="0" applyNumberFormat="false" applyFill="false" applyBorder="false" applyAlignment="false" applyProtection="false">
      <alignment vertical="center"/>
    </xf>
    <xf numFmtId="0" fontId="54" fillId="4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82" fillId="0" borderId="21" applyNumberFormat="false" applyFill="false" applyAlignment="false" applyProtection="false">
      <alignment vertical="center"/>
    </xf>
    <xf numFmtId="38" fontId="74" fillId="0" borderId="0" applyFont="false" applyFill="false" applyBorder="false" applyAlignment="false" applyProtection="false"/>
    <xf numFmtId="0" fontId="54" fillId="54" borderId="0" applyNumberFormat="false" applyBorder="false" applyAlignment="false" applyProtection="false">
      <alignment vertical="center"/>
    </xf>
    <xf numFmtId="0" fontId="61" fillId="39" borderId="0" applyNumberFormat="false" applyBorder="false" applyAlignment="false" applyProtection="false">
      <alignment vertical="center"/>
    </xf>
    <xf numFmtId="0" fontId="90" fillId="0" borderId="0" applyNumberFormat="false" applyFill="false" applyBorder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54" fillId="51" borderId="0" applyNumberFormat="false" applyBorder="false" applyAlignment="false" applyProtection="false">
      <alignment vertical="center"/>
    </xf>
    <xf numFmtId="0" fontId="55" fillId="0" borderId="18" applyNumberFormat="false" applyFont="false" applyFill="false" applyAlignment="false" applyProtection="false"/>
    <xf numFmtId="0" fontId="61" fillId="55" borderId="0" applyNumberFormat="false" applyBorder="false" applyAlignment="false" applyProtection="false">
      <alignment vertical="center"/>
    </xf>
    <xf numFmtId="0" fontId="54" fillId="11" borderId="0" applyNumberFormat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0" fontId="57" fillId="10" borderId="0" applyNumberFormat="false" applyBorder="false" applyAlignment="false" applyProtection="false">
      <alignment vertical="center"/>
    </xf>
    <xf numFmtId="0" fontId="62" fillId="9" borderId="0" applyNumberFormat="false" applyBorder="false" applyAlignment="false" applyProtection="false">
      <alignment vertical="center"/>
    </xf>
    <xf numFmtId="0" fontId="0" fillId="0" borderId="0"/>
    <xf numFmtId="0" fontId="28" fillId="0" borderId="0">
      <alignment vertical="center"/>
    </xf>
    <xf numFmtId="0" fontId="60" fillId="7" borderId="12" applyNumberFormat="false" applyAlignment="false" applyProtection="false">
      <alignment vertical="center"/>
    </xf>
    <xf numFmtId="0" fontId="79" fillId="25" borderId="20" applyNumberFormat="false" applyAlignment="false" applyProtection="false">
      <alignment vertical="center"/>
    </xf>
    <xf numFmtId="0" fontId="61" fillId="42" borderId="0" applyNumberFormat="false" applyBorder="false" applyAlignment="false" applyProtection="false">
      <alignment vertical="center"/>
    </xf>
    <xf numFmtId="0" fontId="59" fillId="0" borderId="11" applyNumberFormat="false" applyFill="false" applyAlignment="false" applyProtection="false">
      <alignment vertical="center"/>
    </xf>
    <xf numFmtId="0" fontId="54" fillId="6" borderId="0" applyNumberFormat="false" applyBorder="false" applyAlignment="false" applyProtection="false">
      <alignment vertical="center"/>
    </xf>
    <xf numFmtId="180" fontId="55" fillId="0" borderId="0" applyFont="false" applyFill="false" applyBorder="false" applyAlignment="false" applyProtection="false"/>
    <xf numFmtId="0" fontId="57" fillId="53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58" fillId="0" borderId="0" applyNumberFormat="false" applyFill="false" applyBorder="false" applyAlignment="false" applyProtection="false"/>
    <xf numFmtId="0" fontId="0" fillId="0" borderId="0">
      <alignment vertical="center"/>
    </xf>
    <xf numFmtId="0" fontId="61" fillId="8" borderId="0" applyNumberFormat="false" applyBorder="false" applyAlignment="false" applyProtection="false">
      <alignment vertical="center"/>
    </xf>
    <xf numFmtId="0" fontId="68" fillId="0" borderId="0" applyNumberFormat="false" applyFill="false" applyBorder="false" applyAlignment="false" applyProtection="false">
      <alignment vertical="center"/>
    </xf>
    <xf numFmtId="0" fontId="53" fillId="0" borderId="0"/>
    <xf numFmtId="0" fontId="53" fillId="0" borderId="0" applyFont="false" applyFill="false" applyBorder="false" applyAlignment="false" applyProtection="false"/>
    <xf numFmtId="0" fontId="53" fillId="0" borderId="0" applyFont="false" applyFill="false" applyBorder="false" applyAlignment="false" applyProtection="false"/>
    <xf numFmtId="0" fontId="28" fillId="0" borderId="0">
      <alignment vertical="center"/>
    </xf>
    <xf numFmtId="0" fontId="28" fillId="0" borderId="0">
      <alignment vertical="center"/>
    </xf>
    <xf numFmtId="0" fontId="61" fillId="26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57" fillId="5" borderId="0" applyNumberFormat="false" applyBorder="false" applyAlignment="false" applyProtection="false">
      <alignment vertical="center"/>
    </xf>
    <xf numFmtId="0" fontId="68" fillId="0" borderId="1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5" fillId="25" borderId="19" applyNumberFormat="false" applyAlignment="false" applyProtection="false">
      <alignment vertical="center"/>
    </xf>
    <xf numFmtId="0" fontId="53" fillId="0" borderId="0" applyFont="false" applyFill="false" applyBorder="false" applyAlignment="false" applyProtection="false"/>
    <xf numFmtId="3" fontId="55" fillId="0" borderId="0" applyFont="false" applyFill="false" applyBorder="false" applyAlignment="false" applyProtection="false"/>
    <xf numFmtId="0" fontId="56" fillId="0" borderId="0" applyNumberFormat="false" applyFill="false" applyBorder="false" applyAlignment="false" applyProtection="false">
      <alignment vertical="center"/>
    </xf>
    <xf numFmtId="0" fontId="55" fillId="0" borderId="0" applyFont="false" applyFill="false" applyBorder="false" applyAlignment="false" applyProtection="false"/>
    <xf numFmtId="2" fontId="55" fillId="0" borderId="0" applyFont="false" applyFill="false" applyBorder="false" applyAlignment="false" applyProtection="false"/>
    <xf numFmtId="0" fontId="0" fillId="4" borderId="10" applyNumberFormat="false" applyFont="false" applyAlignment="false" applyProtection="false">
      <alignment vertical="center"/>
    </xf>
    <xf numFmtId="185" fontId="55" fillId="0" borderId="0" applyFont="false" applyFill="false" applyBorder="false" applyAlignment="false" applyProtection="false"/>
    <xf numFmtId="0" fontId="54" fillId="3" borderId="0" applyNumberFormat="false" applyBorder="false" applyAlignment="false" applyProtection="false">
      <alignment vertical="center"/>
    </xf>
    <xf numFmtId="0" fontId="53" fillId="0" borderId="0" applyFont="false" applyFill="false" applyBorder="false" applyAlignment="false" applyProtection="false"/>
  </cellStyleXfs>
  <cellXfs count="13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186" fontId="6" fillId="2" borderId="1" xfId="0" applyNumberFormat="true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1" fillId="2" borderId="1" xfId="0" applyFont="true" applyFill="true" applyBorder="true" applyAlignment="true">
      <alignment horizontal="center" vertical="center"/>
    </xf>
    <xf numFmtId="0" fontId="14" fillId="0" borderId="2" xfId="0" applyFont="true" applyFill="true" applyBorder="true" applyAlignment="true">
      <alignment horizontal="center" vertical="center"/>
    </xf>
    <xf numFmtId="0" fontId="14" fillId="0" borderId="4" xfId="0" applyFont="true" applyFill="true" applyBorder="true" applyAlignment="true">
      <alignment horizontal="center" vertical="center"/>
    </xf>
    <xf numFmtId="184" fontId="7" fillId="0" borderId="1" xfId="0" applyNumberFormat="true" applyFont="true" applyFill="true" applyBorder="true" applyAlignment="true">
      <alignment horizontal="center" vertical="center"/>
    </xf>
    <xf numFmtId="0" fontId="15" fillId="0" borderId="0" xfId="0" applyFont="true" applyAlignment="true">
      <alignment vertical="center"/>
    </xf>
    <xf numFmtId="0" fontId="16" fillId="0" borderId="0" xfId="0" applyFont="true" applyFill="true" applyBorder="true" applyAlignment="true">
      <alignment horizontal="center" vertical="center" wrapText="true"/>
    </xf>
    <xf numFmtId="0" fontId="17" fillId="0" borderId="0" xfId="0" applyFont="true" applyFill="true" applyBorder="true" applyAlignment="true">
      <alignment horizontal="center" vertical="center" wrapText="true"/>
    </xf>
    <xf numFmtId="0" fontId="18" fillId="0" borderId="1" xfId="0" applyFont="true" applyBorder="true" applyAlignment="true">
      <alignment horizontal="center" vertical="center"/>
    </xf>
    <xf numFmtId="0" fontId="18" fillId="0" borderId="1" xfId="0" applyFont="true" applyBorder="true" applyAlignment="true">
      <alignment horizontal="center" vertical="center" wrapText="true"/>
    </xf>
    <xf numFmtId="0" fontId="19" fillId="0" borderId="1" xfId="0" applyFont="true" applyBorder="true" applyAlignment="true">
      <alignment horizontal="center" vertical="center"/>
    </xf>
    <xf numFmtId="0" fontId="20" fillId="0" borderId="1" xfId="0" applyFont="true" applyBorder="true" applyAlignment="true">
      <alignment horizontal="center" vertical="center"/>
    </xf>
    <xf numFmtId="0" fontId="21" fillId="0" borderId="1" xfId="0" applyFont="true" applyBorder="true" applyAlignment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0" fontId="17" fillId="0" borderId="0" xfId="0" applyFont="true" applyFill="true" applyAlignment="true">
      <alignment vertical="center" wrapText="true"/>
    </xf>
    <xf numFmtId="0" fontId="19" fillId="0" borderId="1" xfId="0" applyFont="true" applyBorder="true" applyAlignment="true">
      <alignment horizontal="center" vertical="center" wrapText="true"/>
    </xf>
    <xf numFmtId="0" fontId="20" fillId="0" borderId="1" xfId="0" applyFont="true" applyBorder="true" applyAlignment="true">
      <alignment horizontal="center" vertical="center" wrapText="true"/>
    </xf>
    <xf numFmtId="0" fontId="16" fillId="0" borderId="0" xfId="0" applyFont="true" applyFill="true" applyAlignment="true">
      <alignment horizontal="center" vertical="center" wrapText="true"/>
    </xf>
    <xf numFmtId="0" fontId="23" fillId="0" borderId="5" xfId="0" applyFont="true" applyFill="true" applyBorder="true" applyAlignment="true">
      <alignment horizontal="center" vertical="center"/>
    </xf>
    <xf numFmtId="0" fontId="23" fillId="0" borderId="5" xfId="0" applyFont="true" applyFill="true" applyBorder="true" applyAlignment="true">
      <alignment horizontal="center" vertical="center"/>
    </xf>
    <xf numFmtId="0" fontId="23" fillId="0" borderId="5" xfId="0" applyFont="true" applyFill="true" applyBorder="true" applyAlignment="true">
      <alignment horizontal="center" vertical="center" wrapText="true"/>
    </xf>
    <xf numFmtId="0" fontId="23" fillId="0" borderId="6" xfId="0" applyFont="true" applyFill="true" applyBorder="true" applyAlignment="true">
      <alignment horizontal="center" vertical="center"/>
    </xf>
    <xf numFmtId="0" fontId="23" fillId="0" borderId="6" xfId="0" applyFont="true" applyFill="true" applyBorder="true" applyAlignment="true">
      <alignment horizontal="center" vertical="center"/>
    </xf>
    <xf numFmtId="0" fontId="23" fillId="0" borderId="6" xfId="0" applyFont="true" applyFill="true" applyBorder="true" applyAlignment="true">
      <alignment horizontal="center" vertical="center" wrapText="true"/>
    </xf>
    <xf numFmtId="0" fontId="24" fillId="0" borderId="1" xfId="1" applyNumberFormat="true" applyFont="true" applyBorder="true" applyAlignment="true">
      <alignment horizontal="center" vertical="center"/>
    </xf>
    <xf numFmtId="0" fontId="25" fillId="0" borderId="1" xfId="0" applyFont="true" applyBorder="true" applyAlignment="true">
      <alignment horizontal="center" vertical="center"/>
    </xf>
    <xf numFmtId="0" fontId="24" fillId="0" borderId="1" xfId="0" applyNumberFormat="true" applyFont="true" applyFill="true" applyBorder="true" applyAlignment="true">
      <alignment horizontal="center" vertical="center"/>
    </xf>
    <xf numFmtId="0" fontId="26" fillId="0" borderId="1" xfId="0" applyFont="true" applyFill="true" applyBorder="true" applyAlignment="true">
      <alignment horizontal="center" vertical="center"/>
    </xf>
    <xf numFmtId="0" fontId="27" fillId="0" borderId="1" xfId="1" applyNumberFormat="true" applyFont="true" applyBorder="true" applyAlignment="true">
      <alignment horizontal="center" vertical="center"/>
    </xf>
    <xf numFmtId="0" fontId="28" fillId="0" borderId="1" xfId="0" applyFont="true" applyFill="true" applyBorder="true" applyAlignment="true">
      <alignment horizontal="center" vertical="center"/>
    </xf>
    <xf numFmtId="186" fontId="29" fillId="2" borderId="1" xfId="65" applyNumberFormat="true" applyFont="true" applyFill="true" applyBorder="true" applyAlignment="true">
      <alignment horizontal="center" vertical="center"/>
    </xf>
    <xf numFmtId="0" fontId="30" fillId="2" borderId="1" xfId="65" applyNumberFormat="true" applyFont="true" applyFill="true" applyBorder="true" applyAlignment="true">
      <alignment horizontal="center" vertical="center"/>
    </xf>
    <xf numFmtId="0" fontId="23" fillId="0" borderId="2" xfId="0" applyFont="true" applyFill="true" applyBorder="true" applyAlignment="true">
      <alignment horizontal="center" vertical="center"/>
    </xf>
    <xf numFmtId="0" fontId="23" fillId="0" borderId="7" xfId="0" applyFont="true" applyFill="true" applyBorder="true" applyAlignment="true">
      <alignment horizontal="center" vertical="center"/>
    </xf>
    <xf numFmtId="0" fontId="25" fillId="0" borderId="1" xfId="0" applyFont="true" applyBorder="true" applyAlignment="true">
      <alignment horizontal="center" vertical="center"/>
    </xf>
    <xf numFmtId="186" fontId="24" fillId="0" borderId="1" xfId="0" applyNumberFormat="true" applyFont="true" applyFill="true" applyBorder="true" applyAlignment="true">
      <alignment horizontal="center" vertical="center"/>
    </xf>
    <xf numFmtId="182" fontId="24" fillId="0" borderId="1" xfId="0" applyNumberFormat="true" applyFont="true" applyFill="true" applyBorder="true" applyAlignment="true">
      <alignment horizontal="center" vertical="center"/>
    </xf>
    <xf numFmtId="0" fontId="31" fillId="0" borderId="1" xfId="3" applyNumberFormat="true" applyFont="true" applyFill="true" applyBorder="true" applyAlignment="true" applyProtection="true">
      <alignment horizontal="center" vertical="center"/>
    </xf>
    <xf numFmtId="0" fontId="32" fillId="0" borderId="1" xfId="0" applyNumberFormat="true" applyFont="true" applyBorder="true" applyAlignment="true">
      <alignment horizontal="center" vertical="center"/>
    </xf>
    <xf numFmtId="186" fontId="33" fillId="0" borderId="1" xfId="0" applyNumberFormat="true" applyFont="true" applyBorder="true" applyAlignment="true">
      <alignment horizontal="center" vertical="center"/>
    </xf>
    <xf numFmtId="0" fontId="33" fillId="0" borderId="1" xfId="0" applyFont="true" applyBorder="true" applyAlignment="true">
      <alignment horizontal="center" vertical="center"/>
    </xf>
    <xf numFmtId="184" fontId="33" fillId="0" borderId="1" xfId="0" applyNumberFormat="true" applyFont="true" applyFill="true" applyBorder="true" applyAlignment="true">
      <alignment horizontal="center" vertical="center"/>
    </xf>
    <xf numFmtId="0" fontId="33" fillId="0" borderId="1" xfId="0" applyNumberFormat="true" applyFont="true" applyBorder="true" applyAlignment="true">
      <alignment horizontal="center" vertical="center"/>
    </xf>
    <xf numFmtId="0" fontId="34" fillId="2" borderId="1" xfId="65" applyNumberFormat="true" applyFont="true" applyFill="true" applyBorder="true" applyAlignment="true">
      <alignment horizontal="center" vertical="center"/>
    </xf>
    <xf numFmtId="0" fontId="0" fillId="0" borderId="1" xfId="0" applyBorder="true">
      <alignment vertical="center"/>
    </xf>
    <xf numFmtId="184" fontId="35" fillId="0" borderId="1" xfId="0" applyNumberFormat="true" applyFont="true" applyFill="true" applyBorder="true" applyAlignment="true">
      <alignment horizontal="center" vertical="center"/>
    </xf>
    <xf numFmtId="186" fontId="34" fillId="2" borderId="1" xfId="65" applyNumberFormat="true" applyFont="true" applyFill="true" applyBorder="true" applyAlignment="true">
      <alignment horizontal="center" vertical="center"/>
    </xf>
    <xf numFmtId="0" fontId="23" fillId="0" borderId="3" xfId="0" applyFont="true" applyFill="true" applyBorder="true" applyAlignment="true">
      <alignment horizontal="center" vertical="center"/>
    </xf>
    <xf numFmtId="0" fontId="23" fillId="0" borderId="4" xfId="0" applyFont="true" applyFill="true" applyBorder="true" applyAlignment="true">
      <alignment horizontal="center" vertical="center"/>
    </xf>
    <xf numFmtId="0" fontId="32" fillId="0" borderId="1" xfId="0" applyNumberFormat="true" applyFont="true" applyBorder="true" applyAlignment="true">
      <alignment horizontal="center" vertical="center" wrapText="true"/>
    </xf>
    <xf numFmtId="0" fontId="33" fillId="0" borderId="1" xfId="0" applyNumberFormat="true" applyFont="true" applyBorder="true" applyAlignment="true">
      <alignment horizontal="center" vertical="center" wrapText="true"/>
    </xf>
    <xf numFmtId="186" fontId="28" fillId="2" borderId="1" xfId="65" applyNumberFormat="true" applyFont="true" applyFill="true" applyBorder="true" applyAlignment="true">
      <alignment horizontal="center" vertical="center"/>
    </xf>
    <xf numFmtId="186" fontId="35" fillId="0" borderId="1" xfId="0" applyNumberFormat="true" applyFont="true" applyFill="true" applyBorder="true" applyAlignment="true">
      <alignment horizontal="center" vertical="center"/>
    </xf>
    <xf numFmtId="0" fontId="35" fillId="0" borderId="1" xfId="0" applyFont="true" applyFill="true" applyBorder="true" applyAlignment="true">
      <alignment horizontal="center" vertical="center"/>
    </xf>
    <xf numFmtId="0" fontId="35" fillId="0" borderId="1" xfId="0" applyNumberFormat="true" applyFont="true" applyFill="true" applyBorder="true" applyAlignment="true">
      <alignment horizontal="center" vertical="center"/>
    </xf>
    <xf numFmtId="0" fontId="35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0" fillId="0" borderId="6" xfId="0" applyFont="true" applyFill="true" applyBorder="true" applyAlignment="true">
      <alignment horizontal="center" vertical="center"/>
    </xf>
    <xf numFmtId="0" fontId="36" fillId="0" borderId="7" xfId="0" applyFont="true" applyFill="true" applyBorder="true" applyAlignment="true">
      <alignment horizontal="center" vertical="center" wrapText="true"/>
    </xf>
    <xf numFmtId="0" fontId="36" fillId="0" borderId="6" xfId="0" applyFont="true" applyFill="true" applyBorder="true">
      <alignment vertical="center"/>
    </xf>
    <xf numFmtId="0" fontId="37" fillId="0" borderId="7" xfId="0" applyFont="true" applyFill="true" applyBorder="true" applyAlignment="true">
      <alignment horizontal="center" vertical="center" wrapText="true"/>
    </xf>
    <xf numFmtId="0" fontId="20" fillId="0" borderId="1" xfId="0" applyFont="true" applyFill="true" applyBorder="true" applyAlignment="true">
      <alignment horizontal="center" vertical="center"/>
    </xf>
    <xf numFmtId="0" fontId="20" fillId="0" borderId="7" xfId="0" applyFont="true" applyFill="true" applyBorder="true" applyAlignment="true">
      <alignment horizontal="center" vertical="center"/>
    </xf>
    <xf numFmtId="0" fontId="38" fillId="0" borderId="6" xfId="0" applyFont="true" applyFill="true" applyBorder="true" applyAlignment="true">
      <alignment horizontal="center" vertical="center"/>
    </xf>
    <xf numFmtId="0" fontId="38" fillId="0" borderId="7" xfId="0" applyFont="true" applyFill="true" applyBorder="true" applyAlignment="true">
      <alignment horizontal="center" vertical="center"/>
    </xf>
    <xf numFmtId="0" fontId="39" fillId="0" borderId="7" xfId="0" applyFont="true" applyFill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/>
    </xf>
    <xf numFmtId="0" fontId="19" fillId="0" borderId="5" xfId="0" applyFont="true" applyFill="true" applyBorder="true" applyAlignment="true">
      <alignment horizontal="center" vertical="center"/>
    </xf>
    <xf numFmtId="0" fontId="19" fillId="0" borderId="5" xfId="0" applyFont="true" applyFill="true" applyBorder="true" applyAlignment="true">
      <alignment horizontal="center" vertical="center" wrapText="true"/>
    </xf>
    <xf numFmtId="0" fontId="19" fillId="0" borderId="6" xfId="0" applyFont="true" applyFill="true" applyBorder="true" applyAlignment="true">
      <alignment horizontal="center" vertical="center"/>
    </xf>
    <xf numFmtId="0" fontId="40" fillId="0" borderId="1" xfId="0" applyFont="true" applyFill="true" applyBorder="true" applyAlignment="true">
      <alignment horizontal="center" vertical="center"/>
    </xf>
    <xf numFmtId="187" fontId="41" fillId="0" borderId="1" xfId="0" applyNumberFormat="true" applyFont="true" applyFill="true" applyBorder="true" applyAlignment="true">
      <alignment horizontal="center" vertical="center"/>
    </xf>
    <xf numFmtId="0" fontId="42" fillId="0" borderId="2" xfId="0" applyFont="true" applyFill="true" applyBorder="true" applyAlignment="true">
      <alignment horizontal="center" vertical="center" wrapText="true"/>
    </xf>
    <xf numFmtId="0" fontId="42" fillId="0" borderId="3" xfId="0" applyFont="true" applyFill="true" applyBorder="true" applyAlignment="true">
      <alignment horizontal="center" vertical="center" wrapText="true"/>
    </xf>
    <xf numFmtId="0" fontId="42" fillId="0" borderId="4" xfId="0" applyFont="true" applyFill="true" applyBorder="true" applyAlignment="true">
      <alignment horizontal="center" vertical="center" wrapText="true"/>
    </xf>
    <xf numFmtId="0" fontId="22" fillId="0" borderId="2" xfId="0" applyFont="true" applyFill="true" applyBorder="true" applyAlignment="true">
      <alignment horizontal="center" vertical="center" wrapText="true"/>
    </xf>
    <xf numFmtId="0" fontId="19" fillId="0" borderId="3" xfId="0" applyFont="true" applyFill="true" applyBorder="true" applyAlignment="true">
      <alignment horizontal="center" vertical="center" wrapText="true"/>
    </xf>
    <xf numFmtId="0" fontId="19" fillId="0" borderId="6" xfId="0" applyFont="true" applyFill="true" applyBorder="true" applyAlignment="true">
      <alignment horizontal="center" vertical="center" wrapText="true"/>
    </xf>
    <xf numFmtId="189" fontId="43" fillId="0" borderId="4" xfId="0" applyNumberFormat="true" applyFont="true" applyFill="true" applyBorder="true" applyAlignment="true">
      <alignment horizontal="center" vertical="center"/>
    </xf>
    <xf numFmtId="0" fontId="44" fillId="0" borderId="1" xfId="0" applyFont="true" applyFill="true" applyBorder="true" applyAlignment="true">
      <alignment horizontal="center" vertical="center"/>
    </xf>
    <xf numFmtId="189" fontId="40" fillId="0" borderId="1" xfId="0" applyNumberFormat="true" applyFont="true" applyFill="true" applyBorder="true" applyAlignment="true">
      <alignment horizontal="center" vertical="center"/>
    </xf>
    <xf numFmtId="0" fontId="19" fillId="0" borderId="4" xfId="0" applyFont="true" applyFill="true" applyBorder="true" applyAlignment="true">
      <alignment horizontal="center" vertical="center" wrapText="true"/>
    </xf>
    <xf numFmtId="0" fontId="45" fillId="0" borderId="0" xfId="0" applyFont="true">
      <alignment vertical="center"/>
    </xf>
    <xf numFmtId="0" fontId="41" fillId="0" borderId="0" xfId="0" applyFont="true" applyAlignment="true">
      <alignment horizontal="center" vertical="center"/>
    </xf>
    <xf numFmtId="0" fontId="46" fillId="0" borderId="0" xfId="0" applyFont="true" applyAlignment="true">
      <alignment horizontal="center" vertical="center"/>
    </xf>
    <xf numFmtId="0" fontId="47" fillId="0" borderId="8" xfId="0" applyFont="true" applyBorder="true" applyAlignment="true">
      <alignment horizontal="center" vertical="center"/>
    </xf>
    <xf numFmtId="0" fontId="48" fillId="0" borderId="8" xfId="0" applyFont="true" applyBorder="true" applyAlignment="true">
      <alignment horizontal="center" vertical="center"/>
    </xf>
    <xf numFmtId="177" fontId="49" fillId="0" borderId="1" xfId="0" applyNumberFormat="true" applyFont="true" applyBorder="true" applyAlignment="true">
      <alignment horizontal="center" vertical="center"/>
    </xf>
    <xf numFmtId="177" fontId="49" fillId="0" borderId="1" xfId="0" applyNumberFormat="true" applyFont="true" applyBorder="true" applyAlignment="true">
      <alignment horizontal="center" vertical="center" wrapText="true"/>
    </xf>
    <xf numFmtId="0" fontId="50" fillId="0" borderId="9" xfId="0" applyNumberFormat="true" applyFont="true" applyBorder="true" applyAlignment="true">
      <alignment horizontal="center" vertical="center"/>
    </xf>
    <xf numFmtId="177" fontId="50" fillId="0" borderId="9" xfId="0" applyNumberFormat="true" applyFont="true" applyBorder="true" applyAlignment="true">
      <alignment horizontal="center" vertical="center"/>
    </xf>
    <xf numFmtId="177" fontId="50" fillId="0" borderId="1" xfId="0" applyNumberFormat="true" applyFont="true" applyBorder="true" applyAlignment="true">
      <alignment horizontal="center" vertical="center"/>
    </xf>
    <xf numFmtId="187" fontId="50" fillId="0" borderId="1" xfId="0" applyNumberFormat="true" applyFont="true" applyBorder="true" applyAlignment="true">
      <alignment horizontal="center" vertical="center"/>
    </xf>
    <xf numFmtId="0" fontId="50" fillId="0" borderId="6" xfId="0" applyNumberFormat="true" applyFont="true" applyBorder="true" applyAlignment="true">
      <alignment horizontal="center" vertical="center"/>
    </xf>
    <xf numFmtId="177" fontId="50" fillId="0" borderId="6" xfId="0" applyNumberFormat="true" applyFont="true" applyBorder="true" applyAlignment="true">
      <alignment horizontal="center" vertical="center"/>
    </xf>
    <xf numFmtId="187" fontId="49" fillId="0" borderId="1" xfId="0" applyNumberFormat="true" applyFont="true" applyBorder="true" applyAlignment="true">
      <alignment horizontal="center" vertical="center"/>
    </xf>
    <xf numFmtId="177" fontId="51" fillId="0" borderId="1" xfId="0" applyNumberFormat="true" applyFont="true" applyBorder="true" applyAlignment="true">
      <alignment horizontal="center" vertical="center"/>
    </xf>
    <xf numFmtId="187" fontId="51" fillId="0" borderId="1" xfId="0" applyNumberFormat="true" applyFont="true" applyBorder="true" applyAlignment="true">
      <alignment horizontal="center" vertical="center"/>
    </xf>
    <xf numFmtId="0" fontId="50" fillId="0" borderId="1" xfId="0" applyNumberFormat="true" applyFont="true" applyBorder="true" applyAlignment="true">
      <alignment horizontal="center" vertical="center"/>
    </xf>
    <xf numFmtId="183" fontId="50" fillId="0" borderId="1" xfId="0" applyNumberFormat="true" applyFont="true" applyBorder="true" applyAlignment="true">
      <alignment horizontal="center" vertical="center"/>
    </xf>
    <xf numFmtId="177" fontId="52" fillId="0" borderId="1" xfId="0" applyNumberFormat="true" applyFont="true" applyBorder="true" applyAlignment="true">
      <alignment horizontal="center" vertical="center"/>
    </xf>
    <xf numFmtId="183" fontId="49" fillId="0" borderId="1" xfId="0" applyNumberFormat="true" applyFont="true" applyBorder="true" applyAlignment="true">
      <alignment horizontal="center" vertical="center"/>
    </xf>
    <xf numFmtId="176" fontId="49" fillId="0" borderId="1" xfId="0" applyNumberFormat="true" applyFont="true" applyBorder="true" applyAlignment="true">
      <alignment horizontal="center" vertical="center"/>
    </xf>
    <xf numFmtId="176" fontId="41" fillId="0" borderId="0" xfId="0" applyNumberFormat="true" applyFont="true" applyAlignment="true">
      <alignment horizontal="center" vertical="center"/>
    </xf>
    <xf numFmtId="0" fontId="0" fillId="0" borderId="0" xfId="0" applyFont="true">
      <alignment vertical="center"/>
    </xf>
    <xf numFmtId="177" fontId="0" fillId="0" borderId="0" xfId="0" applyNumberFormat="true">
      <alignment vertical="center"/>
    </xf>
    <xf numFmtId="183" fontId="0" fillId="0" borderId="0" xfId="0" applyNumberFormat="true">
      <alignment vertical="center"/>
    </xf>
    <xf numFmtId="183" fontId="45" fillId="0" borderId="0" xfId="0" applyNumberFormat="true" applyFont="true">
      <alignment vertical="center"/>
    </xf>
  </cellXfs>
  <cellStyles count="143">
    <cellStyle name="常规" xfId="0" builtinId="0"/>
    <cellStyle name="常规_Sheet1" xfId="1"/>
    <cellStyle name="常规 19" xfId="2"/>
    <cellStyle name="常规 2" xfId="3"/>
    <cellStyle name="常规 5" xfId="4"/>
    <cellStyle name="强调文字颜色 2 2" xfId="5"/>
    <cellStyle name="常规 6" xfId="6"/>
    <cellStyle name="好 2" xfId="7"/>
    <cellStyle name="链接单元格 2" xfId="8"/>
    <cellStyle name="똿뗦먛귟 [0.00]_PRODUCT DETAIL Q1" xfId="9"/>
    <cellStyle name="千位_RT磁芯" xfId="10"/>
    <cellStyle name="计算 2" xfId="11"/>
    <cellStyle name="强调文字颜色 1 2" xfId="12"/>
    <cellStyle name="强调文字颜色 4 2" xfId="13"/>
    <cellStyle name="输出 2" xfId="14"/>
    <cellStyle name="输入 2" xfId="15"/>
    <cellStyle name="警告文本 2" xfId="16"/>
    <cellStyle name="强调文字颜色 6 2" xfId="17"/>
    <cellStyle name="믅됞_PRODUCT DETAIL Q1" xfId="18"/>
    <cellStyle name="백분율_HOBONG" xfId="19"/>
    <cellStyle name="뷭?_BOOKSHIP" xfId="20"/>
    <cellStyle name="20% - 强调文字颜色 4 2" xfId="21"/>
    <cellStyle name="注释 2" xfId="22"/>
    <cellStyle name="常规 4" xfId="23"/>
    <cellStyle name="콤마_1202" xfId="24"/>
    <cellStyle name="통화 [0]_1202" xfId="25"/>
    <cellStyle name="표준_(정보부문)월별인원계획" xfId="26"/>
    <cellStyle name="一般_Sheet1" xfId="27"/>
    <cellStyle name="千位[0]_RT磁芯" xfId="28"/>
    <cellStyle name="适中 2" xfId="29"/>
    <cellStyle name="常规 7" xfId="30"/>
    <cellStyle name="Normal - Style1" xfId="31"/>
    <cellStyle name="20% - 强调文字颜色 1 2" xfId="32"/>
    <cellStyle name="汇总 2" xfId="33"/>
    <cellStyle name="C?AØ_¿?¾÷CoE² " xfId="34"/>
    <cellStyle name="强调文字颜色 4" xfId="35" builtinId="41"/>
    <cellStyle name="40% - 强调文字颜色 5 2" xfId="36"/>
    <cellStyle name="40% - 强调文字颜色 3" xfId="37" builtinId="39"/>
    <cellStyle name="输入" xfId="38" builtinId="20"/>
    <cellStyle name="통화_1202" xfId="39"/>
    <cellStyle name="常规 9" xfId="40"/>
    <cellStyle name="20% - 强调文字颜色 3" xfId="41" builtinId="38"/>
    <cellStyle name="货币" xfId="42" builtinId="4"/>
    <cellStyle name="强调文字颜色 5 2" xfId="43"/>
    <cellStyle name="60% - 强调文字颜色 2" xfId="44" builtinId="36"/>
    <cellStyle name="40% - 强调文字颜色 6 2" xfId="45"/>
    <cellStyle name="强调文字颜色 2" xfId="46" builtinId="33"/>
    <cellStyle name="60% - 强调文字颜色 1" xfId="47" builtinId="32"/>
    <cellStyle name="60% - 强调文字颜色 4" xfId="48" builtinId="44"/>
    <cellStyle name="20% - 强调文字颜色 2 2" xfId="49"/>
    <cellStyle name="强调文字颜色 1" xfId="50" builtinId="29"/>
    <cellStyle name="40% - 强调文字颜色 1 2" xfId="51"/>
    <cellStyle name="适中" xfId="52" builtinId="28"/>
    <cellStyle name="好" xfId="53" builtinId="26"/>
    <cellStyle name="60% - 强调文字颜色 3" xfId="54" builtinId="40"/>
    <cellStyle name="40% - 强调文字颜色 2" xfId="55" builtinId="35"/>
    <cellStyle name="货币[0]" xfId="56" builtinId="7"/>
    <cellStyle name="Heading 1" xfId="57"/>
    <cellStyle name="常规 10" xfId="58"/>
    <cellStyle name="解释性文本 2" xfId="59"/>
    <cellStyle name="20% - 强调文字颜色 2" xfId="60" builtinId="34"/>
    <cellStyle name="믅됞 [0.00]_PRODUCT DETAIL Q1" xfId="61"/>
    <cellStyle name="常规 2 3" xfId="62"/>
    <cellStyle name="标题 4" xfId="63" builtinId="19"/>
    <cellStyle name="链接单元格" xfId="64" builtinId="24"/>
    <cellStyle name="常规 3" xfId="65"/>
    <cellStyle name="已访问的超链接" xfId="66" builtinId="9"/>
    <cellStyle name="常规 8" xfId="67"/>
    <cellStyle name="千位分隔" xfId="68" builtinId="3"/>
    <cellStyle name="警告文本" xfId="69" builtinId="11"/>
    <cellStyle name="强调文字颜色 6" xfId="70" builtinId="49"/>
    <cellStyle name="40% - 强调文字颜色 1" xfId="71" builtinId="31"/>
    <cellStyle name="20% - 强调文字颜色 1" xfId="72" builtinId="30"/>
    <cellStyle name="检查单元格 2" xfId="73"/>
    <cellStyle name="汇总" xfId="74" builtinId="25"/>
    <cellStyle name="标题 2 2" xfId="75"/>
    <cellStyle name="20% - 强调文字颜色 6 2" xfId="76"/>
    <cellStyle name="常规 2 2" xfId="77"/>
    <cellStyle name="标题 3" xfId="78" builtinId="18"/>
    <cellStyle name="强调文字颜色 5" xfId="79" builtinId="45"/>
    <cellStyle name="60% - 强调文字颜色 5 2" xfId="80"/>
    <cellStyle name="差 2" xfId="81"/>
    <cellStyle name="超链接" xfId="82" builtinId="8"/>
    <cellStyle name="40% - 强调文字颜色 6" xfId="83" builtinId="51"/>
    <cellStyle name="千位分隔[0]" xfId="84" builtinId="6"/>
    <cellStyle name="标题 5" xfId="85"/>
    <cellStyle name="20% - 强调文字颜色 5 2" xfId="86"/>
    <cellStyle name="标题 1 2" xfId="87"/>
    <cellStyle name="똿뗦먛귟_PRODUCT DETAIL Q1" xfId="88"/>
    <cellStyle name="40% - 强调文字颜色 5" xfId="89" builtinId="47"/>
    <cellStyle name="60% - 强调文字颜色 4 2" xfId="90"/>
    <cellStyle name="解释性文本" xfId="91" builtinId="53"/>
    <cellStyle name="40% - 强调文字颜色 4 2" xfId="92"/>
    <cellStyle name="20% - 强调文字颜色 4" xfId="93" builtinId="42"/>
    <cellStyle name="Total" xfId="94"/>
    <cellStyle name="强调文字颜色 3 2" xfId="95"/>
    <cellStyle name="20% - 强调文字颜色 5" xfId="96" builtinId="46"/>
    <cellStyle name="标题 1" xfId="97" builtinId="16"/>
    <cellStyle name="60% - 强调文字颜色 5" xfId="98" builtinId="48"/>
    <cellStyle name="差" xfId="99" builtinId="27"/>
    <cellStyle name="常规 23" xfId="100"/>
    <cellStyle name="常规 18" xfId="101"/>
    <cellStyle name="检查单元格" xfId="102" builtinId="23"/>
    <cellStyle name="输出" xfId="103" builtinId="21"/>
    <cellStyle name="60% - 强调文字颜色 6 2" xfId="104"/>
    <cellStyle name="标题 2" xfId="105" builtinId="17"/>
    <cellStyle name="20% - 强调文字颜色 6" xfId="106" builtinId="50"/>
    <cellStyle name="콤마 [0]_1202" xfId="107"/>
    <cellStyle name="60% - 强调文字颜色 6" xfId="108" builtinId="52"/>
    <cellStyle name="常规 16" xfId="109"/>
    <cellStyle name="常规 21" xfId="110"/>
    <cellStyle name="常规 15" xfId="111"/>
    <cellStyle name="常规 20" xfId="112"/>
    <cellStyle name="常规 14" xfId="113"/>
    <cellStyle name="常规 13" xfId="114"/>
    <cellStyle name="常规 12" xfId="115"/>
    <cellStyle name="Heading 2" xfId="116"/>
    <cellStyle name="常规 11" xfId="117"/>
    <cellStyle name="60% - 强调文字颜色 2 2" xfId="118"/>
    <cellStyle name="标题 4 2" xfId="119"/>
    <cellStyle name="C￥AØ_¿μ¾÷CoE² " xfId="120"/>
    <cellStyle name="AeE­_INQUIRY ¿μ¾÷AßAø " xfId="121"/>
    <cellStyle name="AeE­ [0]_INQUIRY ¿μ¾÷AßAø " xfId="122"/>
    <cellStyle name="常规 17" xfId="123"/>
    <cellStyle name="常规 22" xfId="124"/>
    <cellStyle name="60% - 强调文字颜色 3 2" xfId="125"/>
    <cellStyle name="60% - 强调文字颜色 1 2" xfId="126"/>
    <cellStyle name="40% - 强调文字颜色 3 2" xfId="127"/>
    <cellStyle name="40% - 强调文字颜色 2 2" xfId="128"/>
    <cellStyle name="20% - 强调文字颜色 3 2" xfId="129"/>
    <cellStyle name="强调文字颜色 3" xfId="130" builtinId="37"/>
    <cellStyle name="标题 3 2" xfId="131"/>
    <cellStyle name="百分比" xfId="132" builtinId="5"/>
    <cellStyle name="计算" xfId="133" builtinId="22"/>
    <cellStyle name="AÞ¸¶_INQUIRY ¿?¾÷AßAø " xfId="134"/>
    <cellStyle name="Comma0" xfId="135"/>
    <cellStyle name="标题" xfId="136" builtinId="15"/>
    <cellStyle name="Date" xfId="137"/>
    <cellStyle name="Fixed" xfId="138"/>
    <cellStyle name="注释" xfId="139" builtinId="10"/>
    <cellStyle name="Currency0" xfId="140"/>
    <cellStyle name="40% - 强调文字颜色 4" xfId="141" builtinId="43"/>
    <cellStyle name="AÞ¸¶ [0]_INQUIRY ¿?¾÷AßAø " xfId="1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D25" sqref="D25"/>
    </sheetView>
  </sheetViews>
  <sheetFormatPr defaultColWidth="9" defaultRowHeight="13.5"/>
  <cols>
    <col min="1" max="1" width="5.775" style="106" customWidth="true"/>
    <col min="2" max="2" width="12.6666666666667" style="106" customWidth="true"/>
    <col min="3" max="3" width="27.1083333333333" style="106" customWidth="true"/>
    <col min="4" max="4" width="18.1083333333333" style="106" customWidth="true"/>
    <col min="5" max="5" width="17.775" style="106" customWidth="true"/>
    <col min="6" max="6" width="17.4416666666667" style="106" customWidth="true"/>
    <col min="7" max="7" width="17.1083333333333" style="106" customWidth="true"/>
    <col min="8" max="8" width="12.2166666666667" style="106" customWidth="true"/>
    <col min="9" max="9" width="15" customWidth="true"/>
    <col min="10" max="10" width="16.3333333333333" customWidth="true"/>
    <col min="11" max="11" width="15" customWidth="true"/>
  </cols>
  <sheetData>
    <row r="1" ht="23.25" customHeight="true" spans="1:2">
      <c r="A1" s="107" t="s">
        <v>0</v>
      </c>
      <c r="B1" s="107"/>
    </row>
    <row r="2" ht="30" customHeight="true" spans="1:8">
      <c r="A2" s="108" t="s">
        <v>1</v>
      </c>
      <c r="B2" s="109"/>
      <c r="C2" s="109"/>
      <c r="D2" s="109"/>
      <c r="E2" s="109"/>
      <c r="F2" s="109"/>
      <c r="G2" s="109"/>
      <c r="H2" s="109"/>
    </row>
    <row r="3" ht="21.75" customHeight="true" spans="1:8">
      <c r="A3" s="110" t="s">
        <v>2</v>
      </c>
      <c r="B3" s="110" t="s">
        <v>3</v>
      </c>
      <c r="C3" s="110" t="s">
        <v>4</v>
      </c>
      <c r="D3" s="111" t="s">
        <v>5</v>
      </c>
      <c r="E3" s="110" t="s">
        <v>6</v>
      </c>
      <c r="F3" s="110"/>
      <c r="G3" s="110"/>
      <c r="H3" s="110" t="s">
        <v>7</v>
      </c>
    </row>
    <row r="4" ht="21.75" customHeight="true" spans="1:8">
      <c r="A4" s="110"/>
      <c r="B4" s="110"/>
      <c r="C4" s="110"/>
      <c r="D4" s="111"/>
      <c r="E4" s="110" t="s">
        <v>8</v>
      </c>
      <c r="F4" s="110" t="s">
        <v>9</v>
      </c>
      <c r="G4" s="110" t="s">
        <v>10</v>
      </c>
      <c r="H4" s="110"/>
    </row>
    <row r="5" ht="21.75" customHeight="true" spans="1:12">
      <c r="A5" s="112">
        <v>1</v>
      </c>
      <c r="B5" s="113" t="s">
        <v>11</v>
      </c>
      <c r="C5" s="114" t="s">
        <v>12</v>
      </c>
      <c r="D5" s="115">
        <v>68749.38</v>
      </c>
      <c r="E5" s="122">
        <v>4984.33005</v>
      </c>
      <c r="F5" s="122">
        <v>1546.86105</v>
      </c>
      <c r="G5" s="122">
        <v>3437.469</v>
      </c>
      <c r="H5" s="123"/>
      <c r="I5" s="127"/>
      <c r="J5" s="128"/>
      <c r="K5" s="129"/>
      <c r="L5" s="105"/>
    </row>
    <row r="6" ht="21.75" customHeight="true" spans="1:12">
      <c r="A6" s="112"/>
      <c r="B6" s="113"/>
      <c r="C6" s="114" t="s">
        <v>13</v>
      </c>
      <c r="D6" s="115">
        <v>2421.06</v>
      </c>
      <c r="E6" s="122">
        <v>72.6318</v>
      </c>
      <c r="F6" s="122">
        <v>36.3159</v>
      </c>
      <c r="G6" s="122">
        <v>36.3159</v>
      </c>
      <c r="H6" s="114"/>
      <c r="I6" s="127"/>
      <c r="J6" s="128"/>
      <c r="K6" s="129"/>
      <c r="L6" s="105"/>
    </row>
    <row r="7" s="105" customFormat="true" ht="21.75" customHeight="true" spans="1:11">
      <c r="A7" s="116"/>
      <c r="B7" s="117"/>
      <c r="C7" s="110" t="s">
        <v>14</v>
      </c>
      <c r="D7" s="118">
        <f>SUM(D5:D6)</f>
        <v>71170.44</v>
      </c>
      <c r="E7" s="124">
        <f>SUM(E5:E6)</f>
        <v>5056.96185</v>
      </c>
      <c r="F7" s="124">
        <f>SUM(F5:F6)</f>
        <v>1583.17695</v>
      </c>
      <c r="G7" s="124">
        <f>SUM(G5:G6)</f>
        <v>3473.7849</v>
      </c>
      <c r="H7" s="110"/>
      <c r="J7" s="128"/>
      <c r="K7" s="130"/>
    </row>
    <row r="8" ht="21.75" customHeight="true" spans="1:11">
      <c r="A8" s="112">
        <v>2</v>
      </c>
      <c r="B8" s="113" t="s">
        <v>15</v>
      </c>
      <c r="C8" s="114" t="s">
        <v>12</v>
      </c>
      <c r="D8" s="115">
        <v>15283.08</v>
      </c>
      <c r="E8" s="122">
        <f>F8+G8</f>
        <v>687.7386</v>
      </c>
      <c r="F8" s="122">
        <f>D8*225/10000</f>
        <v>343.8693</v>
      </c>
      <c r="G8" s="122">
        <f>F8</f>
        <v>343.8693</v>
      </c>
      <c r="H8" s="123"/>
      <c r="J8" s="128"/>
      <c r="K8" s="129"/>
    </row>
    <row r="9" ht="21.75" customHeight="true" spans="1:10">
      <c r="A9" s="112"/>
      <c r="B9" s="113"/>
      <c r="C9" s="119" t="s">
        <v>16</v>
      </c>
      <c r="D9" s="120">
        <v>2437.97</v>
      </c>
      <c r="E9" s="122">
        <f>D9*0.03</f>
        <v>73.1391</v>
      </c>
      <c r="F9" s="122">
        <f>E9/2</f>
        <v>36.56955</v>
      </c>
      <c r="G9" s="122">
        <f>E9/2</f>
        <v>36.56955</v>
      </c>
      <c r="H9" s="114"/>
      <c r="J9" s="128"/>
    </row>
    <row r="10" ht="21.75" customHeight="true" spans="1:10">
      <c r="A10" s="112"/>
      <c r="B10" s="113"/>
      <c r="C10" s="114" t="s">
        <v>17</v>
      </c>
      <c r="D10" s="115">
        <v>10609.31</v>
      </c>
      <c r="E10" s="122">
        <f t="shared" ref="E10" si="0">F10+G10</f>
        <v>371.32585</v>
      </c>
      <c r="F10" s="122">
        <f>D10*175/10000</f>
        <v>185.662925</v>
      </c>
      <c r="G10" s="122">
        <f>F10</f>
        <v>185.662925</v>
      </c>
      <c r="H10" s="114"/>
      <c r="J10" s="128"/>
    </row>
    <row r="11" s="105" customFormat="true" ht="21.75" customHeight="true" spans="1:10">
      <c r="A11" s="116"/>
      <c r="B11" s="117"/>
      <c r="C11" s="110" t="s">
        <v>14</v>
      </c>
      <c r="D11" s="118">
        <f>SUM(D8:D10)</f>
        <v>28330.36</v>
      </c>
      <c r="E11" s="125">
        <f t="shared" ref="E11:G11" si="1">SUM(E8:E10)</f>
        <v>1132.20355</v>
      </c>
      <c r="F11" s="125">
        <f t="shared" si="1"/>
        <v>566.101775</v>
      </c>
      <c r="G11" s="125">
        <f t="shared" si="1"/>
        <v>566.101775</v>
      </c>
      <c r="H11" s="110"/>
      <c r="J11" s="128"/>
    </row>
    <row r="12" ht="21.75" customHeight="true" spans="1:10">
      <c r="A12" s="112">
        <v>3</v>
      </c>
      <c r="B12" s="113" t="s">
        <v>18</v>
      </c>
      <c r="C12" s="114" t="s">
        <v>12</v>
      </c>
      <c r="D12" s="115">
        <v>1009.45</v>
      </c>
      <c r="E12" s="122">
        <f>D12*450/10000</f>
        <v>45.42525</v>
      </c>
      <c r="F12" s="122">
        <f>E12/2</f>
        <v>22.712625</v>
      </c>
      <c r="G12" s="122">
        <f>E12/2</f>
        <v>22.712625</v>
      </c>
      <c r="H12" s="114"/>
      <c r="J12" s="128"/>
    </row>
    <row r="13" s="105" customFormat="true" ht="21.75" customHeight="true" spans="1:10">
      <c r="A13" s="116"/>
      <c r="B13" s="117"/>
      <c r="C13" s="110" t="s">
        <v>14</v>
      </c>
      <c r="D13" s="118">
        <f>SUM(D12:D12)</f>
        <v>1009.45</v>
      </c>
      <c r="E13" s="124">
        <f>SUM(E12:E12)</f>
        <v>45.42525</v>
      </c>
      <c r="F13" s="124">
        <f>SUM(F12:F12)</f>
        <v>22.712625</v>
      </c>
      <c r="G13" s="124">
        <f>SUM(G12:G12)</f>
        <v>22.712625</v>
      </c>
      <c r="H13" s="110"/>
      <c r="I13"/>
      <c r="J13" s="128"/>
    </row>
    <row r="14" ht="21.75" customHeight="true" spans="1:10">
      <c r="A14" s="121">
        <v>4</v>
      </c>
      <c r="B14" s="114" t="s">
        <v>19</v>
      </c>
      <c r="C14" s="114" t="s">
        <v>12</v>
      </c>
      <c r="D14" s="115">
        <v>8459.58</v>
      </c>
      <c r="E14" s="122">
        <f>F14+G14</f>
        <v>380.6811</v>
      </c>
      <c r="F14" s="122">
        <f>D14*225/10000</f>
        <v>190.34055</v>
      </c>
      <c r="G14" s="122">
        <f>F14</f>
        <v>190.34055</v>
      </c>
      <c r="H14" s="123"/>
      <c r="J14" s="128"/>
    </row>
    <row r="15" ht="21.75" customHeight="true" spans="1:10">
      <c r="A15" s="121"/>
      <c r="B15" s="114"/>
      <c r="C15" s="114" t="s">
        <v>13</v>
      </c>
      <c r="D15" s="115">
        <v>341.09</v>
      </c>
      <c r="E15" s="122">
        <f>D15*0.03</f>
        <v>10.2327</v>
      </c>
      <c r="F15" s="122">
        <f>E15/2</f>
        <v>5.11635</v>
      </c>
      <c r="G15" s="122">
        <f>E15/2</f>
        <v>5.11635</v>
      </c>
      <c r="H15" s="114"/>
      <c r="J15" s="128"/>
    </row>
    <row r="16" s="105" customFormat="true" ht="21.75" customHeight="true" spans="1:10">
      <c r="A16" s="121"/>
      <c r="B16" s="114"/>
      <c r="C16" s="110" t="s">
        <v>14</v>
      </c>
      <c r="D16" s="118">
        <f>SUM(D14:D15)</f>
        <v>8800.67</v>
      </c>
      <c r="E16" s="124">
        <f>SUM(E14:E15)</f>
        <v>390.9138</v>
      </c>
      <c r="F16" s="124">
        <f>SUM(F14:F15)</f>
        <v>195.4569</v>
      </c>
      <c r="G16" s="124">
        <f>SUM(G14:G15)</f>
        <v>195.4569</v>
      </c>
      <c r="H16" s="110"/>
      <c r="J16" s="128"/>
    </row>
    <row r="17" ht="28.5" customHeight="true" spans="1:8">
      <c r="A17" s="110" t="s">
        <v>8</v>
      </c>
      <c r="B17" s="110"/>
      <c r="C17" s="110"/>
      <c r="D17" s="118">
        <f>D7+D11+D13+D16</f>
        <v>109310.92</v>
      </c>
      <c r="E17" s="118">
        <f>E7+E11+E13+E16</f>
        <v>6625.50445</v>
      </c>
      <c r="F17" s="118">
        <f>F7+F11+F13+F16</f>
        <v>2367.44825</v>
      </c>
      <c r="G17" s="118">
        <f>G7+G11+G13+G16</f>
        <v>4258.0562</v>
      </c>
      <c r="H17" s="110"/>
    </row>
    <row r="19" spans="5:5">
      <c r="E19" s="126"/>
    </row>
  </sheetData>
  <mergeCells count="17">
    <mergeCell ref="A1:B1"/>
    <mergeCell ref="A2:H2"/>
    <mergeCell ref="E3:G3"/>
    <mergeCell ref="A17:C17"/>
    <mergeCell ref="A3:A4"/>
    <mergeCell ref="A5:A7"/>
    <mergeCell ref="A8:A11"/>
    <mergeCell ref="A12:A13"/>
    <mergeCell ref="A14:A16"/>
    <mergeCell ref="B3:B4"/>
    <mergeCell ref="B5:B7"/>
    <mergeCell ref="B8:B11"/>
    <mergeCell ref="B12:B13"/>
    <mergeCell ref="B14:B16"/>
    <mergeCell ref="C3:C4"/>
    <mergeCell ref="D3:D4"/>
    <mergeCell ref="H3:H4"/>
  </mergeCells>
  <printOptions horizontalCentered="true"/>
  <pageMargins left="0.63" right="0.4" top="0.54" bottom="0.46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"/>
  <sheetViews>
    <sheetView workbookViewId="0">
      <selection activeCell="N10" sqref="N10"/>
    </sheetView>
  </sheetViews>
  <sheetFormatPr defaultColWidth="9" defaultRowHeight="13.5"/>
  <cols>
    <col min="2" max="2" width="10.4416666666667" customWidth="true"/>
    <col min="3" max="3" width="12.8833333333333" customWidth="true"/>
    <col min="4" max="4" width="16.125" customWidth="true"/>
    <col min="5" max="5" width="13.5" customWidth="true"/>
    <col min="6" max="6" width="11.375" customWidth="true"/>
    <col min="7" max="7" width="16.5" customWidth="true"/>
    <col min="8" max="8" width="16" customWidth="true"/>
    <col min="9" max="9" width="19.5" customWidth="true"/>
    <col min="10" max="13" width="10.375"/>
  </cols>
  <sheetData>
    <row r="1" s="76" customFormat="true" ht="27" customHeight="true" spans="1:9">
      <c r="A1" s="37" t="s">
        <v>20</v>
      </c>
      <c r="B1" s="37"/>
      <c r="C1" s="37"/>
      <c r="D1" s="37"/>
      <c r="E1" s="37"/>
      <c r="F1" s="37"/>
      <c r="G1" s="37"/>
      <c r="H1" s="37"/>
      <c r="I1" s="37"/>
    </row>
    <row r="2" s="76" customFormat="true" ht="14.25" customHeight="true" spans="1:9">
      <c r="A2" s="38" t="s">
        <v>21</v>
      </c>
      <c r="B2" s="40" t="s">
        <v>22</v>
      </c>
      <c r="C2" s="38" t="s">
        <v>23</v>
      </c>
      <c r="D2" s="40" t="s">
        <v>24</v>
      </c>
      <c r="E2" s="40" t="s">
        <v>25</v>
      </c>
      <c r="F2" s="40" t="s">
        <v>26</v>
      </c>
      <c r="G2" s="52" t="s">
        <v>27</v>
      </c>
      <c r="H2" s="67"/>
      <c r="I2" s="68"/>
    </row>
    <row r="3" s="76" customFormat="true" ht="14.25" customHeight="true" spans="1:9">
      <c r="A3" s="41"/>
      <c r="B3" s="43"/>
      <c r="C3" s="41"/>
      <c r="D3" s="43"/>
      <c r="E3" s="43"/>
      <c r="F3" s="43"/>
      <c r="G3" s="53" t="s">
        <v>28</v>
      </c>
      <c r="H3" s="53" t="s">
        <v>29</v>
      </c>
      <c r="I3" s="53" t="s">
        <v>30</v>
      </c>
    </row>
    <row r="4" s="76" customFormat="true" ht="24.9" customHeight="true" spans="1:9">
      <c r="A4" s="80">
        <v>1</v>
      </c>
      <c r="B4" s="81" t="s">
        <v>31</v>
      </c>
      <c r="C4" s="81" t="s">
        <v>32</v>
      </c>
      <c r="D4" s="81">
        <v>366.86</v>
      </c>
      <c r="E4" s="81">
        <v>1</v>
      </c>
      <c r="F4" s="85">
        <v>2</v>
      </c>
      <c r="G4" s="81">
        <v>26.59735</v>
      </c>
      <c r="H4" s="81">
        <v>8.25435</v>
      </c>
      <c r="I4" s="81">
        <v>18.343</v>
      </c>
    </row>
    <row r="5" s="76" customFormat="true" ht="24.9" customHeight="true" spans="1:9">
      <c r="A5" s="80">
        <v>2</v>
      </c>
      <c r="B5" s="81" t="s">
        <v>33</v>
      </c>
      <c r="C5" s="81" t="s">
        <v>32</v>
      </c>
      <c r="D5" s="81">
        <v>1774.02</v>
      </c>
      <c r="E5" s="81">
        <v>1</v>
      </c>
      <c r="F5" s="85">
        <v>24</v>
      </c>
      <c r="G5" s="81">
        <v>128.61645</v>
      </c>
      <c r="H5" s="81">
        <v>39.91545</v>
      </c>
      <c r="I5" s="81">
        <v>88.701</v>
      </c>
    </row>
    <row r="6" s="76" customFormat="true" ht="24.9" customHeight="true" spans="1:9">
      <c r="A6" s="80">
        <v>3</v>
      </c>
      <c r="B6" s="81" t="s">
        <v>34</v>
      </c>
      <c r="C6" s="81" t="s">
        <v>32</v>
      </c>
      <c r="D6" s="81">
        <v>2870</v>
      </c>
      <c r="E6" s="81">
        <v>1</v>
      </c>
      <c r="F6" s="85">
        <v>22</v>
      </c>
      <c r="G6" s="81">
        <v>208.075</v>
      </c>
      <c r="H6" s="81">
        <v>64.575</v>
      </c>
      <c r="I6" s="81">
        <v>143.5</v>
      </c>
    </row>
    <row r="7" s="76" customFormat="true" ht="24.9" customHeight="true" spans="1:9">
      <c r="A7" s="80">
        <v>4</v>
      </c>
      <c r="B7" s="81" t="s">
        <v>35</v>
      </c>
      <c r="C7" s="81" t="s">
        <v>32</v>
      </c>
      <c r="D7" s="81">
        <v>1348.06</v>
      </c>
      <c r="E7" s="81">
        <v>1</v>
      </c>
      <c r="F7" s="85">
        <v>220</v>
      </c>
      <c r="G7" s="81">
        <v>97.73435</v>
      </c>
      <c r="H7" s="81">
        <v>30.33135</v>
      </c>
      <c r="I7" s="81">
        <v>67.403</v>
      </c>
    </row>
    <row r="8" s="76" customFormat="true" ht="24.9" customHeight="true" spans="1:9">
      <c r="A8" s="80">
        <v>5</v>
      </c>
      <c r="B8" s="81" t="s">
        <v>36</v>
      </c>
      <c r="C8" s="81" t="s">
        <v>32</v>
      </c>
      <c r="D8" s="81">
        <v>2148.19</v>
      </c>
      <c r="E8" s="81">
        <v>1</v>
      </c>
      <c r="F8" s="85">
        <v>640</v>
      </c>
      <c r="G8" s="81">
        <v>155.743775</v>
      </c>
      <c r="H8" s="81">
        <v>48.334275</v>
      </c>
      <c r="I8" s="81">
        <v>107.4095</v>
      </c>
    </row>
    <row r="9" s="76" customFormat="true" ht="24.9" customHeight="true" spans="1:9">
      <c r="A9" s="80">
        <v>6</v>
      </c>
      <c r="B9" s="81" t="s">
        <v>37</v>
      </c>
      <c r="C9" s="81" t="s">
        <v>32</v>
      </c>
      <c r="D9" s="81">
        <v>2874.33</v>
      </c>
      <c r="E9" s="81">
        <v>1</v>
      </c>
      <c r="F9" s="85">
        <v>752</v>
      </c>
      <c r="G9" s="81">
        <v>208.388925</v>
      </c>
      <c r="H9" s="81">
        <v>64.672425</v>
      </c>
      <c r="I9" s="81">
        <v>143.7165</v>
      </c>
    </row>
    <row r="10" s="76" customFormat="true" ht="24.9" customHeight="true" spans="1:9">
      <c r="A10" s="80">
        <v>7</v>
      </c>
      <c r="B10" s="81" t="s">
        <v>38</v>
      </c>
      <c r="C10" s="81" t="s">
        <v>32</v>
      </c>
      <c r="D10" s="81">
        <v>988.1</v>
      </c>
      <c r="E10" s="81">
        <v>1</v>
      </c>
      <c r="F10" s="85">
        <v>70</v>
      </c>
      <c r="G10" s="81">
        <v>71.63725</v>
      </c>
      <c r="H10" s="81">
        <v>22.23225</v>
      </c>
      <c r="I10" s="81">
        <v>49.405</v>
      </c>
    </row>
    <row r="11" s="76" customFormat="true" ht="24.9" customHeight="true" spans="1:9">
      <c r="A11" s="80">
        <v>8</v>
      </c>
      <c r="B11" s="81" t="s">
        <v>39</v>
      </c>
      <c r="C11" s="81" t="s">
        <v>32</v>
      </c>
      <c r="D11" s="81">
        <v>1573</v>
      </c>
      <c r="E11" s="81">
        <v>1</v>
      </c>
      <c r="F11" s="85">
        <v>441</v>
      </c>
      <c r="G11" s="81">
        <v>114.0425</v>
      </c>
      <c r="H11" s="81">
        <v>35.3925</v>
      </c>
      <c r="I11" s="81">
        <v>78.65</v>
      </c>
    </row>
    <row r="12" s="76" customFormat="true" ht="24.9" customHeight="true" spans="1:9">
      <c r="A12" s="82"/>
      <c r="B12" s="81" t="s">
        <v>40</v>
      </c>
      <c r="C12" s="81" t="s">
        <v>32</v>
      </c>
      <c r="D12" s="81">
        <f>SUM(D4:D11)</f>
        <v>13942.56</v>
      </c>
      <c r="E12" s="81">
        <f>SUM(E4:E11)</f>
        <v>8</v>
      </c>
      <c r="F12" s="81">
        <v>2171</v>
      </c>
      <c r="G12" s="81">
        <f>SUM(G4:G11)</f>
        <v>1010.8356</v>
      </c>
      <c r="H12" s="81">
        <f>SUM(H4:H11)</f>
        <v>313.7076</v>
      </c>
      <c r="I12" s="81">
        <f>SUM(I4:I11)</f>
        <v>697.128</v>
      </c>
    </row>
    <row r="13" s="76" customFormat="true" ht="24.9" customHeight="true" spans="1:9">
      <c r="A13" s="80">
        <v>9</v>
      </c>
      <c r="B13" s="81" t="s">
        <v>41</v>
      </c>
      <c r="C13" s="81" t="s">
        <v>32</v>
      </c>
      <c r="D13" s="81">
        <v>426.25</v>
      </c>
      <c r="E13" s="81">
        <v>1</v>
      </c>
      <c r="F13" s="85">
        <v>30</v>
      </c>
      <c r="G13" s="81">
        <v>30.903125</v>
      </c>
      <c r="H13" s="81">
        <v>9.590625</v>
      </c>
      <c r="I13" s="81">
        <v>21.3125</v>
      </c>
    </row>
    <row r="14" s="76" customFormat="true" ht="24.9" customHeight="true" spans="1:9">
      <c r="A14" s="80">
        <v>10</v>
      </c>
      <c r="B14" s="81" t="s">
        <v>42</v>
      </c>
      <c r="C14" s="81" t="s">
        <v>32</v>
      </c>
      <c r="D14" s="81">
        <v>1523.27</v>
      </c>
      <c r="E14" s="81">
        <v>1</v>
      </c>
      <c r="F14" s="85">
        <v>124</v>
      </c>
      <c r="G14" s="81">
        <v>110.437075</v>
      </c>
      <c r="H14" s="81">
        <v>34.273575</v>
      </c>
      <c r="I14" s="81">
        <v>76.1635</v>
      </c>
    </row>
    <row r="15" s="76" customFormat="true" ht="24.9" customHeight="true" spans="1:9">
      <c r="A15" s="80">
        <v>11</v>
      </c>
      <c r="B15" s="81" t="s">
        <v>43</v>
      </c>
      <c r="C15" s="81" t="s">
        <v>32</v>
      </c>
      <c r="D15" s="81">
        <v>1017.87</v>
      </c>
      <c r="E15" s="81">
        <v>1</v>
      </c>
      <c r="F15" s="85">
        <v>3</v>
      </c>
      <c r="G15" s="81">
        <v>73.795575</v>
      </c>
      <c r="H15" s="81">
        <v>22.902075</v>
      </c>
      <c r="I15" s="81">
        <v>50.8935</v>
      </c>
    </row>
    <row r="16" s="76" customFormat="true" ht="24.9" customHeight="true" spans="1:9">
      <c r="A16" s="80">
        <v>12</v>
      </c>
      <c r="B16" s="81" t="s">
        <v>44</v>
      </c>
      <c r="C16" s="81" t="s">
        <v>32</v>
      </c>
      <c r="D16" s="81">
        <v>891.56</v>
      </c>
      <c r="E16" s="81">
        <v>1</v>
      </c>
      <c r="F16" s="85">
        <v>405</v>
      </c>
      <c r="G16" s="81">
        <v>64.6381</v>
      </c>
      <c r="H16" s="81">
        <v>20.0601</v>
      </c>
      <c r="I16" s="81">
        <v>44.578</v>
      </c>
    </row>
    <row r="17" s="76" customFormat="true" ht="24.9" customHeight="true" spans="1:9">
      <c r="A17" s="80">
        <v>13</v>
      </c>
      <c r="B17" s="81" t="s">
        <v>45</v>
      </c>
      <c r="C17" s="81" t="s">
        <v>32</v>
      </c>
      <c r="D17" s="81">
        <v>1048.39</v>
      </c>
      <c r="E17" s="81">
        <v>1</v>
      </c>
      <c r="F17" s="85">
        <v>82</v>
      </c>
      <c r="G17" s="81">
        <v>76.008275</v>
      </c>
      <c r="H17" s="81">
        <v>23.588775</v>
      </c>
      <c r="I17" s="81">
        <v>52.4195</v>
      </c>
    </row>
    <row r="18" s="76" customFormat="true" ht="24.9" customHeight="true" spans="1:9">
      <c r="A18" s="80">
        <v>14</v>
      </c>
      <c r="B18" s="81" t="s">
        <v>46</v>
      </c>
      <c r="C18" s="81" t="s">
        <v>32</v>
      </c>
      <c r="D18" s="81">
        <v>1180.24</v>
      </c>
      <c r="E18" s="81">
        <v>1</v>
      </c>
      <c r="F18" s="85">
        <v>138</v>
      </c>
      <c r="G18" s="81">
        <v>85.5674</v>
      </c>
      <c r="H18" s="81">
        <v>26.5554</v>
      </c>
      <c r="I18" s="81">
        <v>59.012</v>
      </c>
    </row>
    <row r="19" s="76" customFormat="true" ht="24.9" customHeight="true" spans="1:9">
      <c r="A19" s="80">
        <v>15</v>
      </c>
      <c r="B19" s="81" t="s">
        <v>47</v>
      </c>
      <c r="C19" s="81" t="s">
        <v>32</v>
      </c>
      <c r="D19" s="81">
        <v>1042.29</v>
      </c>
      <c r="E19" s="81">
        <v>1</v>
      </c>
      <c r="F19" s="85">
        <v>32</v>
      </c>
      <c r="G19" s="81">
        <v>75.566025</v>
      </c>
      <c r="H19" s="81">
        <v>23.451525</v>
      </c>
      <c r="I19" s="81">
        <v>52.1145</v>
      </c>
    </row>
    <row r="20" s="76" customFormat="true" ht="24.9" customHeight="true" spans="1:9">
      <c r="A20" s="80">
        <v>16</v>
      </c>
      <c r="B20" s="81" t="s">
        <v>48</v>
      </c>
      <c r="C20" s="81" t="s">
        <v>32</v>
      </c>
      <c r="D20" s="81">
        <v>953.86</v>
      </c>
      <c r="E20" s="81">
        <v>1</v>
      </c>
      <c r="F20" s="85">
        <v>22</v>
      </c>
      <c r="G20" s="81">
        <v>69.15485</v>
      </c>
      <c r="H20" s="81">
        <v>21.46185</v>
      </c>
      <c r="I20" s="81">
        <v>47.693</v>
      </c>
    </row>
    <row r="21" s="76" customFormat="true" ht="24.9" customHeight="true" spans="1:9">
      <c r="A21" s="80">
        <v>17</v>
      </c>
      <c r="B21" s="81" t="s">
        <v>49</v>
      </c>
      <c r="C21" s="81" t="s">
        <v>32</v>
      </c>
      <c r="D21" s="81">
        <v>208</v>
      </c>
      <c r="E21" s="81">
        <v>1</v>
      </c>
      <c r="F21" s="85">
        <v>4</v>
      </c>
      <c r="G21" s="81">
        <v>15.08</v>
      </c>
      <c r="H21" s="81">
        <v>4.68</v>
      </c>
      <c r="I21" s="81">
        <v>10.4</v>
      </c>
    </row>
    <row r="22" s="76" customFormat="true" ht="24.9" customHeight="true" spans="1:9">
      <c r="A22" s="80">
        <v>18</v>
      </c>
      <c r="B22" s="81" t="s">
        <v>50</v>
      </c>
      <c r="C22" s="81" t="s">
        <v>32</v>
      </c>
      <c r="D22" s="81">
        <v>531.2</v>
      </c>
      <c r="E22" s="81">
        <v>1</v>
      </c>
      <c r="F22" s="85">
        <v>3</v>
      </c>
      <c r="G22" s="81">
        <v>38.512</v>
      </c>
      <c r="H22" s="81">
        <v>11.952</v>
      </c>
      <c r="I22" s="81">
        <v>26.56</v>
      </c>
    </row>
    <row r="23" s="76" customFormat="true" ht="24.9" customHeight="true" spans="1:9">
      <c r="A23" s="80">
        <v>19</v>
      </c>
      <c r="B23" s="81" t="s">
        <v>51</v>
      </c>
      <c r="C23" s="81" t="s">
        <v>32</v>
      </c>
      <c r="D23" s="81">
        <v>2394.99</v>
      </c>
      <c r="E23" s="81">
        <v>1</v>
      </c>
      <c r="F23" s="85">
        <v>8</v>
      </c>
      <c r="G23" s="81">
        <v>173.636775</v>
      </c>
      <c r="H23" s="81">
        <v>53.887275</v>
      </c>
      <c r="I23" s="81">
        <v>119.7495</v>
      </c>
    </row>
    <row r="24" s="76" customFormat="true" ht="24.9" customHeight="true" spans="1:9">
      <c r="A24" s="80">
        <v>20</v>
      </c>
      <c r="B24" s="81" t="s">
        <v>52</v>
      </c>
      <c r="C24" s="81" t="s">
        <v>32</v>
      </c>
      <c r="D24" s="81">
        <v>1110.01</v>
      </c>
      <c r="E24" s="81">
        <v>1</v>
      </c>
      <c r="F24" s="85">
        <v>65</v>
      </c>
      <c r="G24" s="81">
        <v>80.475725</v>
      </c>
      <c r="H24" s="81">
        <v>24.975225</v>
      </c>
      <c r="I24" s="81">
        <v>55.5005</v>
      </c>
    </row>
    <row r="25" s="76" customFormat="true" ht="24.9" customHeight="true" spans="1:9">
      <c r="A25" s="80">
        <v>21</v>
      </c>
      <c r="B25" s="81" t="s">
        <v>53</v>
      </c>
      <c r="C25" s="81" t="s">
        <v>32</v>
      </c>
      <c r="D25" s="81">
        <v>1179.63</v>
      </c>
      <c r="E25" s="81">
        <v>1</v>
      </c>
      <c r="F25" s="85">
        <v>5</v>
      </c>
      <c r="G25" s="81">
        <v>85.523175</v>
      </c>
      <c r="H25" s="81">
        <v>26.541675</v>
      </c>
      <c r="I25" s="81">
        <v>58.9815</v>
      </c>
    </row>
    <row r="26" s="76" customFormat="true" ht="24.9" customHeight="true" spans="1:9">
      <c r="A26" s="82"/>
      <c r="B26" s="81" t="s">
        <v>40</v>
      </c>
      <c r="C26" s="81" t="s">
        <v>32</v>
      </c>
      <c r="D26" s="81">
        <f>SUM(D13:D25)</f>
        <v>13507.56</v>
      </c>
      <c r="E26" s="81">
        <f t="shared" ref="E26:I26" si="0">SUM(E13:E25)</f>
        <v>13</v>
      </c>
      <c r="F26" s="81"/>
      <c r="G26" s="81">
        <f>SUM(G13:G25)</f>
        <v>979.2981</v>
      </c>
      <c r="H26" s="81">
        <f t="shared" si="0"/>
        <v>303.9201</v>
      </c>
      <c r="I26" s="81">
        <f t="shared" si="0"/>
        <v>675.378</v>
      </c>
    </row>
    <row r="27" s="76" customFormat="true" ht="24.9" customHeight="true" spans="1:9">
      <c r="A27" s="80">
        <v>22</v>
      </c>
      <c r="B27" s="81" t="s">
        <v>54</v>
      </c>
      <c r="C27" s="81" t="s">
        <v>32</v>
      </c>
      <c r="D27" s="81">
        <v>231.21</v>
      </c>
      <c r="E27" s="81">
        <v>1</v>
      </c>
      <c r="F27" s="85">
        <v>236</v>
      </c>
      <c r="G27" s="81">
        <v>16.762725</v>
      </c>
      <c r="H27" s="81">
        <v>5.202225</v>
      </c>
      <c r="I27" s="81">
        <v>11.5605</v>
      </c>
    </row>
    <row r="28" s="76" customFormat="true" ht="24.9" customHeight="true" spans="1:9">
      <c r="A28" s="80">
        <v>23</v>
      </c>
      <c r="B28" s="81" t="s">
        <v>55</v>
      </c>
      <c r="C28" s="81" t="s">
        <v>32</v>
      </c>
      <c r="D28" s="81">
        <v>1446.48</v>
      </c>
      <c r="E28" s="81">
        <v>1</v>
      </c>
      <c r="F28" s="85">
        <v>6</v>
      </c>
      <c r="G28" s="81">
        <v>104.8698</v>
      </c>
      <c r="H28" s="81">
        <v>32.5458</v>
      </c>
      <c r="I28" s="81">
        <v>72.324</v>
      </c>
    </row>
    <row r="29" s="76" customFormat="true" ht="24.9" customHeight="true" spans="1:9">
      <c r="A29" s="80">
        <v>24</v>
      </c>
      <c r="B29" s="81" t="s">
        <v>56</v>
      </c>
      <c r="C29" s="81" t="s">
        <v>32</v>
      </c>
      <c r="D29" s="81">
        <v>5195.71</v>
      </c>
      <c r="E29" s="81">
        <v>1</v>
      </c>
      <c r="F29" s="85">
        <v>1800</v>
      </c>
      <c r="G29" s="81">
        <v>376.688975</v>
      </c>
      <c r="H29" s="81">
        <v>116.903475</v>
      </c>
      <c r="I29" s="81">
        <v>259.7855</v>
      </c>
    </row>
    <row r="30" s="76" customFormat="true" ht="24.9" customHeight="true" spans="1:9">
      <c r="A30" s="80">
        <v>25</v>
      </c>
      <c r="B30" s="81" t="s">
        <v>57</v>
      </c>
      <c r="C30" s="81" t="s">
        <v>32</v>
      </c>
      <c r="D30" s="81">
        <v>355.79</v>
      </c>
      <c r="E30" s="81">
        <v>1</v>
      </c>
      <c r="F30" s="85">
        <v>13</v>
      </c>
      <c r="G30" s="81">
        <v>25.794775</v>
      </c>
      <c r="H30" s="81">
        <v>8.005275</v>
      </c>
      <c r="I30" s="81">
        <v>17.7895</v>
      </c>
    </row>
    <row r="31" s="76" customFormat="true" ht="24.9" customHeight="true" spans="1:9">
      <c r="A31" s="80">
        <v>26</v>
      </c>
      <c r="B31" s="81" t="s">
        <v>58</v>
      </c>
      <c r="C31" s="81" t="s">
        <v>32</v>
      </c>
      <c r="D31" s="81">
        <v>2535.3</v>
      </c>
      <c r="E31" s="81">
        <v>1</v>
      </c>
      <c r="F31" s="85">
        <v>780</v>
      </c>
      <c r="G31" s="81">
        <v>183.80925</v>
      </c>
      <c r="H31" s="81">
        <v>57.04425</v>
      </c>
      <c r="I31" s="81">
        <v>126.765</v>
      </c>
    </row>
    <row r="32" s="76" customFormat="true" ht="24.9" customHeight="true" spans="1:9">
      <c r="A32" s="80">
        <v>27</v>
      </c>
      <c r="B32" s="81" t="s">
        <v>59</v>
      </c>
      <c r="C32" s="81" t="s">
        <v>32</v>
      </c>
      <c r="D32" s="81">
        <v>2603.08</v>
      </c>
      <c r="E32" s="81">
        <v>1</v>
      </c>
      <c r="F32" s="85">
        <v>9</v>
      </c>
      <c r="G32" s="81">
        <v>188.7233</v>
      </c>
      <c r="H32" s="81">
        <v>58.5693</v>
      </c>
      <c r="I32" s="81">
        <v>130.154</v>
      </c>
    </row>
    <row r="33" s="76" customFormat="true" ht="24.9" customHeight="true" spans="1:9">
      <c r="A33" s="80">
        <v>28</v>
      </c>
      <c r="B33" s="81" t="s">
        <v>60</v>
      </c>
      <c r="C33" s="81" t="s">
        <v>32</v>
      </c>
      <c r="D33" s="81">
        <v>486.53</v>
      </c>
      <c r="E33" s="81">
        <v>1</v>
      </c>
      <c r="F33" s="85">
        <v>2</v>
      </c>
      <c r="G33" s="81">
        <v>35.273425</v>
      </c>
      <c r="H33" s="81">
        <v>10.946925</v>
      </c>
      <c r="I33" s="81">
        <v>24.3265</v>
      </c>
    </row>
    <row r="34" s="76" customFormat="true" ht="24.9" customHeight="true" spans="1:9">
      <c r="A34" s="80">
        <v>29</v>
      </c>
      <c r="B34" s="81" t="s">
        <v>61</v>
      </c>
      <c r="C34" s="81" t="s">
        <v>32</v>
      </c>
      <c r="D34" s="81">
        <v>2042.77</v>
      </c>
      <c r="E34" s="81">
        <v>1</v>
      </c>
      <c r="F34" s="85">
        <v>55</v>
      </c>
      <c r="G34" s="81">
        <v>148.100825</v>
      </c>
      <c r="H34" s="81">
        <v>45.962325</v>
      </c>
      <c r="I34" s="81">
        <v>102.1385</v>
      </c>
    </row>
    <row r="35" s="76" customFormat="true" ht="24.9" customHeight="true" spans="1:9">
      <c r="A35" s="80">
        <v>30</v>
      </c>
      <c r="B35" s="81" t="s">
        <v>62</v>
      </c>
      <c r="C35" s="81" t="s">
        <v>32</v>
      </c>
      <c r="D35" s="81">
        <v>1976.64</v>
      </c>
      <c r="E35" s="81">
        <v>1</v>
      </c>
      <c r="F35" s="85">
        <v>36</v>
      </c>
      <c r="G35" s="81">
        <v>143.3064</v>
      </c>
      <c r="H35" s="81">
        <v>44.4744</v>
      </c>
      <c r="I35" s="81">
        <v>98.832</v>
      </c>
    </row>
    <row r="36" s="76" customFormat="true" ht="24.9" customHeight="true" spans="1:9">
      <c r="A36" s="80">
        <v>31</v>
      </c>
      <c r="B36" s="81" t="s">
        <v>63</v>
      </c>
      <c r="C36" s="81" t="s">
        <v>32</v>
      </c>
      <c r="D36" s="81">
        <v>224.39</v>
      </c>
      <c r="E36" s="81">
        <v>1</v>
      </c>
      <c r="F36" s="85">
        <v>2</v>
      </c>
      <c r="G36" s="81">
        <v>16.268275</v>
      </c>
      <c r="H36" s="81">
        <v>5.048775</v>
      </c>
      <c r="I36" s="81">
        <v>11.2195</v>
      </c>
    </row>
    <row r="37" s="76" customFormat="true" ht="24.9" customHeight="true" spans="1:9">
      <c r="A37" s="80">
        <v>32</v>
      </c>
      <c r="B37" s="81" t="s">
        <v>64</v>
      </c>
      <c r="C37" s="81" t="s">
        <v>32</v>
      </c>
      <c r="D37" s="81">
        <v>620.13</v>
      </c>
      <c r="E37" s="81">
        <v>1</v>
      </c>
      <c r="F37" s="85">
        <v>315</v>
      </c>
      <c r="G37" s="81">
        <v>44.959425</v>
      </c>
      <c r="H37" s="81">
        <v>13.952925</v>
      </c>
      <c r="I37" s="81">
        <v>31.0065</v>
      </c>
    </row>
    <row r="38" s="76" customFormat="true" ht="24.9" customHeight="true" spans="1:9">
      <c r="A38" s="80">
        <v>33</v>
      </c>
      <c r="B38" s="81" t="s">
        <v>65</v>
      </c>
      <c r="C38" s="81" t="s">
        <v>32</v>
      </c>
      <c r="D38" s="81">
        <v>2405.79</v>
      </c>
      <c r="E38" s="81">
        <v>1</v>
      </c>
      <c r="F38" s="85">
        <v>134</v>
      </c>
      <c r="G38" s="81">
        <v>174.419775</v>
      </c>
      <c r="H38" s="81">
        <v>54.130275</v>
      </c>
      <c r="I38" s="81">
        <v>120.2895</v>
      </c>
    </row>
    <row r="39" s="76" customFormat="true" ht="24.9" customHeight="true" spans="1:9">
      <c r="A39" s="80">
        <v>34</v>
      </c>
      <c r="B39" s="81" t="s">
        <v>66</v>
      </c>
      <c r="C39" s="81" t="s">
        <v>32</v>
      </c>
      <c r="D39" s="81">
        <v>1927.19</v>
      </c>
      <c r="E39" s="81">
        <v>1</v>
      </c>
      <c r="F39" s="85">
        <v>6</v>
      </c>
      <c r="G39" s="81">
        <v>139.721275</v>
      </c>
      <c r="H39" s="81">
        <v>43.361775</v>
      </c>
      <c r="I39" s="81">
        <v>96.3595</v>
      </c>
    </row>
    <row r="40" s="76" customFormat="true" ht="24.9" customHeight="true" spans="1:9">
      <c r="A40" s="80">
        <v>35</v>
      </c>
      <c r="B40" s="81" t="s">
        <v>67</v>
      </c>
      <c r="C40" s="81" t="s">
        <v>32</v>
      </c>
      <c r="D40" s="81">
        <v>1053.86</v>
      </c>
      <c r="E40" s="81">
        <v>1</v>
      </c>
      <c r="F40" s="85">
        <v>490</v>
      </c>
      <c r="G40" s="81">
        <v>76.40485</v>
      </c>
      <c r="H40" s="81">
        <v>23.71185</v>
      </c>
      <c r="I40" s="81">
        <v>52.693</v>
      </c>
    </row>
    <row r="41" s="76" customFormat="true" ht="24.9" customHeight="true" spans="1:9">
      <c r="A41" s="82"/>
      <c r="B41" s="81" t="s">
        <v>40</v>
      </c>
      <c r="C41" s="81" t="s">
        <v>32</v>
      </c>
      <c r="D41" s="81">
        <f>SUM(D27:D40)</f>
        <v>23104.87</v>
      </c>
      <c r="E41" s="81">
        <f>SUM(E27:E40)</f>
        <v>14</v>
      </c>
      <c r="F41" s="81"/>
      <c r="G41" s="81">
        <f>SUM(G27:G40)</f>
        <v>1675.103075</v>
      </c>
      <c r="H41" s="81">
        <f>SUM(H27:H40)</f>
        <v>519.859575</v>
      </c>
      <c r="I41" s="81">
        <f>SUM(I27:I40)</f>
        <v>1155.2435</v>
      </c>
    </row>
    <row r="42" s="76" customFormat="true" ht="24.9" customHeight="true" spans="1:9">
      <c r="A42" s="80">
        <v>37</v>
      </c>
      <c r="B42" s="81" t="s">
        <v>68</v>
      </c>
      <c r="C42" s="81" t="s">
        <v>32</v>
      </c>
      <c r="D42" s="81">
        <v>919.58</v>
      </c>
      <c r="E42" s="81">
        <v>1</v>
      </c>
      <c r="F42" s="85"/>
      <c r="G42" s="81">
        <v>66.66955</v>
      </c>
      <c r="H42" s="81">
        <v>20.69055</v>
      </c>
      <c r="I42" s="81">
        <v>45.979</v>
      </c>
    </row>
    <row r="43" s="76" customFormat="true" ht="24.9" customHeight="true" spans="1:9">
      <c r="A43" s="80">
        <v>38</v>
      </c>
      <c r="B43" s="81" t="s">
        <v>69</v>
      </c>
      <c r="C43" s="81" t="s">
        <v>32</v>
      </c>
      <c r="D43" s="81">
        <v>1632.75</v>
      </c>
      <c r="E43" s="81">
        <v>1</v>
      </c>
      <c r="F43" s="85"/>
      <c r="G43" s="81">
        <v>118.374375</v>
      </c>
      <c r="H43" s="81">
        <v>36.736875</v>
      </c>
      <c r="I43" s="81">
        <v>81.6375</v>
      </c>
    </row>
    <row r="44" s="76" customFormat="true" ht="24.9" customHeight="true" spans="1:9">
      <c r="A44" s="80">
        <v>39</v>
      </c>
      <c r="B44" s="81" t="s">
        <v>70</v>
      </c>
      <c r="C44" s="81" t="s">
        <v>32</v>
      </c>
      <c r="D44" s="81">
        <v>918.17</v>
      </c>
      <c r="E44" s="81">
        <v>1</v>
      </c>
      <c r="F44" s="85"/>
      <c r="G44" s="81">
        <v>66.567325</v>
      </c>
      <c r="H44" s="81">
        <v>20.658825</v>
      </c>
      <c r="I44" s="81">
        <v>45.9085</v>
      </c>
    </row>
    <row r="45" s="76" customFormat="true" ht="24.9" customHeight="true" spans="1:9">
      <c r="A45" s="80">
        <v>40</v>
      </c>
      <c r="B45" s="81" t="s">
        <v>71</v>
      </c>
      <c r="C45" s="81" t="s">
        <v>32</v>
      </c>
      <c r="D45" s="81">
        <v>1247.9</v>
      </c>
      <c r="E45" s="81">
        <v>1</v>
      </c>
      <c r="F45" s="85"/>
      <c r="G45" s="81">
        <v>90.47275</v>
      </c>
      <c r="H45" s="81">
        <v>28.07775</v>
      </c>
      <c r="I45" s="81">
        <v>62.395</v>
      </c>
    </row>
    <row r="46" s="76" customFormat="true" ht="24.9" customHeight="true" spans="1:9">
      <c r="A46" s="80">
        <v>41</v>
      </c>
      <c r="B46" s="81" t="s">
        <v>72</v>
      </c>
      <c r="C46" s="81" t="s">
        <v>32</v>
      </c>
      <c r="D46" s="81">
        <v>462.76</v>
      </c>
      <c r="E46" s="81">
        <v>1</v>
      </c>
      <c r="F46" s="85"/>
      <c r="G46" s="81">
        <v>33.5501</v>
      </c>
      <c r="H46" s="81">
        <v>10.4121</v>
      </c>
      <c r="I46" s="81">
        <v>23.138</v>
      </c>
    </row>
    <row r="47" s="76" customFormat="true" ht="24.9" customHeight="true" spans="1:9">
      <c r="A47" s="80">
        <v>42</v>
      </c>
      <c r="B47" s="81" t="s">
        <v>73</v>
      </c>
      <c r="C47" s="81" t="s">
        <v>32</v>
      </c>
      <c r="D47" s="81">
        <v>1614.15</v>
      </c>
      <c r="E47" s="81">
        <v>1</v>
      </c>
      <c r="F47" s="85"/>
      <c r="G47" s="81">
        <v>117.025875</v>
      </c>
      <c r="H47" s="81">
        <v>36.318375</v>
      </c>
      <c r="I47" s="81">
        <v>80.7075</v>
      </c>
    </row>
    <row r="48" s="76" customFormat="true" ht="24.9" customHeight="true" spans="1:9">
      <c r="A48" s="80">
        <v>43</v>
      </c>
      <c r="B48" s="81" t="s">
        <v>74</v>
      </c>
      <c r="C48" s="81" t="s">
        <v>32</v>
      </c>
      <c r="D48" s="81">
        <v>869.16</v>
      </c>
      <c r="E48" s="81">
        <v>1</v>
      </c>
      <c r="F48" s="85"/>
      <c r="G48" s="81">
        <v>63.0141</v>
      </c>
      <c r="H48" s="81">
        <v>19.5561</v>
      </c>
      <c r="I48" s="81">
        <v>43.458</v>
      </c>
    </row>
    <row r="49" s="76" customFormat="true" ht="24.9" customHeight="true" spans="1:9">
      <c r="A49" s="80">
        <v>44</v>
      </c>
      <c r="B49" s="81" t="s">
        <v>75</v>
      </c>
      <c r="C49" s="81" t="s">
        <v>32</v>
      </c>
      <c r="D49" s="81">
        <v>1415.52</v>
      </c>
      <c r="E49" s="81">
        <v>1</v>
      </c>
      <c r="F49" s="85"/>
      <c r="G49" s="81">
        <v>102.6252</v>
      </c>
      <c r="H49" s="81">
        <v>31.8492</v>
      </c>
      <c r="I49" s="81">
        <v>70.776</v>
      </c>
    </row>
    <row r="50" s="76" customFormat="true" ht="24.9" customHeight="true" spans="1:9">
      <c r="A50" s="80">
        <v>45</v>
      </c>
      <c r="B50" s="81" t="s">
        <v>76</v>
      </c>
      <c r="C50" s="81" t="s">
        <v>32</v>
      </c>
      <c r="D50" s="81">
        <v>753.25</v>
      </c>
      <c r="E50" s="81">
        <v>1</v>
      </c>
      <c r="F50" s="85"/>
      <c r="G50" s="81">
        <v>54.610625</v>
      </c>
      <c r="H50" s="81">
        <v>16.948125</v>
      </c>
      <c r="I50" s="81">
        <v>37.6625</v>
      </c>
    </row>
    <row r="51" s="76" customFormat="true" ht="24.9" customHeight="true" spans="1:9">
      <c r="A51" s="80">
        <v>46</v>
      </c>
      <c r="B51" s="81" t="s">
        <v>77</v>
      </c>
      <c r="C51" s="81" t="s">
        <v>32</v>
      </c>
      <c r="D51" s="81">
        <v>218.2</v>
      </c>
      <c r="E51" s="81">
        <v>1</v>
      </c>
      <c r="F51" s="85"/>
      <c r="G51" s="81">
        <v>15.8195</v>
      </c>
      <c r="H51" s="81">
        <v>4.9095</v>
      </c>
      <c r="I51" s="81">
        <v>10.91</v>
      </c>
    </row>
    <row r="52" s="76" customFormat="true" ht="24.9" customHeight="true" spans="1:9">
      <c r="A52" s="82"/>
      <c r="B52" s="81" t="s">
        <v>40</v>
      </c>
      <c r="C52" s="81" t="s">
        <v>32</v>
      </c>
      <c r="D52" s="81">
        <f>SUM(D42:D51)</f>
        <v>10051.44</v>
      </c>
      <c r="E52" s="81">
        <f>SUM(E42:E51)</f>
        <v>10</v>
      </c>
      <c r="F52" s="85"/>
      <c r="G52" s="81">
        <f>SUM(G42:G51)</f>
        <v>728.7294</v>
      </c>
      <c r="H52" s="81">
        <f>SUM(H42:H51)</f>
        <v>226.1574</v>
      </c>
      <c r="I52" s="81">
        <f>SUM(I42:I51)</f>
        <v>502.572</v>
      </c>
    </row>
    <row r="53" s="76" customFormat="true" ht="24.9" customHeight="true" spans="1:9">
      <c r="A53" s="80">
        <v>47</v>
      </c>
      <c r="B53" s="83" t="s">
        <v>78</v>
      </c>
      <c r="C53" s="81" t="s">
        <v>32</v>
      </c>
      <c r="D53" s="81">
        <v>50</v>
      </c>
      <c r="E53" s="81">
        <v>1</v>
      </c>
      <c r="F53" s="85">
        <v>1</v>
      </c>
      <c r="G53" s="81">
        <v>3.625</v>
      </c>
      <c r="H53" s="81">
        <v>1.125</v>
      </c>
      <c r="I53" s="81">
        <v>2.5</v>
      </c>
    </row>
    <row r="54" s="76" customFormat="true" ht="24.9" customHeight="true" spans="1:9">
      <c r="A54" s="80">
        <v>48</v>
      </c>
      <c r="B54" s="81" t="s">
        <v>79</v>
      </c>
      <c r="C54" s="81" t="s">
        <v>32</v>
      </c>
      <c r="D54" s="81">
        <v>441.87</v>
      </c>
      <c r="E54" s="81">
        <v>1</v>
      </c>
      <c r="F54" s="85">
        <v>7</v>
      </c>
      <c r="G54" s="81">
        <v>32.035575</v>
      </c>
      <c r="H54" s="81">
        <v>9.942075</v>
      </c>
      <c r="I54" s="81">
        <v>22.0935</v>
      </c>
    </row>
    <row r="55" s="76" customFormat="true" ht="24.9" customHeight="true" spans="1:9">
      <c r="A55" s="80">
        <v>49</v>
      </c>
      <c r="B55" s="81" t="s">
        <v>80</v>
      </c>
      <c r="C55" s="81" t="s">
        <v>32</v>
      </c>
      <c r="D55" s="81">
        <v>434.03</v>
      </c>
      <c r="E55" s="81">
        <v>1</v>
      </c>
      <c r="F55" s="85">
        <v>2</v>
      </c>
      <c r="G55" s="81">
        <v>31.467175</v>
      </c>
      <c r="H55" s="81">
        <v>9.765675</v>
      </c>
      <c r="I55" s="81">
        <v>21.7015</v>
      </c>
    </row>
    <row r="56" s="76" customFormat="true" ht="24.9" customHeight="true" spans="1:9">
      <c r="A56" s="80">
        <v>50</v>
      </c>
      <c r="B56" s="81" t="s">
        <v>81</v>
      </c>
      <c r="C56" s="81" t="s">
        <v>32</v>
      </c>
      <c r="D56" s="81">
        <v>636</v>
      </c>
      <c r="E56" s="81">
        <v>1</v>
      </c>
      <c r="F56" s="85">
        <v>5</v>
      </c>
      <c r="G56" s="81">
        <v>46.11</v>
      </c>
      <c r="H56" s="81">
        <v>14.31</v>
      </c>
      <c r="I56" s="81">
        <v>31.8</v>
      </c>
    </row>
    <row r="57" s="76" customFormat="true" ht="24.9" customHeight="true" spans="1:9">
      <c r="A57" s="80">
        <v>51</v>
      </c>
      <c r="B57" s="81" t="s">
        <v>82</v>
      </c>
      <c r="C57" s="81" t="s">
        <v>32</v>
      </c>
      <c r="D57" s="81">
        <v>635.67</v>
      </c>
      <c r="E57" s="81">
        <v>1</v>
      </c>
      <c r="F57" s="85">
        <v>1</v>
      </c>
      <c r="G57" s="81">
        <v>46.086075</v>
      </c>
      <c r="H57" s="81">
        <v>14.302575</v>
      </c>
      <c r="I57" s="81">
        <v>31.7835</v>
      </c>
    </row>
    <row r="58" s="76" customFormat="true" ht="24.9" customHeight="true" spans="1:9">
      <c r="A58" s="82"/>
      <c r="B58" s="81" t="s">
        <v>40</v>
      </c>
      <c r="C58" s="81" t="s">
        <v>32</v>
      </c>
      <c r="D58" s="81">
        <f>SUM(D53:D57)</f>
        <v>2197.57</v>
      </c>
      <c r="E58" s="81">
        <f>SUM(E53:E57)</f>
        <v>5</v>
      </c>
      <c r="F58" s="85"/>
      <c r="G58" s="81">
        <f>SUM(G53:G57)</f>
        <v>159.323825</v>
      </c>
      <c r="H58" s="81">
        <f>SUM(H53:H57)</f>
        <v>49.445325</v>
      </c>
      <c r="I58" s="81">
        <f>SUM(I53:I57)</f>
        <v>109.8785</v>
      </c>
    </row>
    <row r="59" s="76" customFormat="true" ht="24.9" customHeight="true" spans="1:9">
      <c r="A59" s="80">
        <v>52</v>
      </c>
      <c r="B59" s="81" t="s">
        <v>83</v>
      </c>
      <c r="C59" s="81" t="s">
        <v>32</v>
      </c>
      <c r="D59" s="81">
        <v>153.61</v>
      </c>
      <c r="E59" s="81">
        <v>1</v>
      </c>
      <c r="F59" s="85">
        <v>1</v>
      </c>
      <c r="G59" s="81">
        <v>11.136725</v>
      </c>
      <c r="H59" s="81">
        <v>3.456225</v>
      </c>
      <c r="I59" s="81">
        <v>7.6805</v>
      </c>
    </row>
    <row r="60" s="76" customFormat="true" ht="24.9" customHeight="true" spans="1:9">
      <c r="A60" s="80">
        <v>53</v>
      </c>
      <c r="B60" s="81" t="s">
        <v>84</v>
      </c>
      <c r="C60" s="81" t="s">
        <v>32</v>
      </c>
      <c r="D60" s="81">
        <v>160.61</v>
      </c>
      <c r="E60" s="81">
        <v>1</v>
      </c>
      <c r="F60" s="85">
        <v>1</v>
      </c>
      <c r="G60" s="81">
        <v>11.644225</v>
      </c>
      <c r="H60" s="81">
        <v>3.613725</v>
      </c>
      <c r="I60" s="81">
        <v>8.0305</v>
      </c>
    </row>
    <row r="61" s="76" customFormat="true" ht="24.9" customHeight="true" spans="1:9">
      <c r="A61" s="82"/>
      <c r="B61" s="81" t="s">
        <v>40</v>
      </c>
      <c r="C61" s="81" t="s">
        <v>32</v>
      </c>
      <c r="D61" s="81">
        <f>SUM(D59:D60)</f>
        <v>314.22</v>
      </c>
      <c r="E61" s="81">
        <f>SUM(E59:E60)</f>
        <v>2</v>
      </c>
      <c r="F61" s="81"/>
      <c r="G61" s="81">
        <f>SUM(G59:G60)</f>
        <v>22.78095</v>
      </c>
      <c r="H61" s="81">
        <f>SUM(H59:H60)</f>
        <v>7.06995</v>
      </c>
      <c r="I61" s="81">
        <f>SUM(I59:I60)</f>
        <v>15.711</v>
      </c>
    </row>
    <row r="62" s="76" customFormat="true" ht="24.9" customHeight="true" spans="1:9">
      <c r="A62" s="80">
        <v>54</v>
      </c>
      <c r="B62" s="84" t="s">
        <v>85</v>
      </c>
      <c r="C62" s="81" t="s">
        <v>32</v>
      </c>
      <c r="D62" s="81">
        <v>1701.26</v>
      </c>
      <c r="E62" s="81">
        <v>1</v>
      </c>
      <c r="F62" s="85"/>
      <c r="G62" s="81">
        <v>123.34135</v>
      </c>
      <c r="H62" s="81">
        <v>38.27835</v>
      </c>
      <c r="I62" s="81">
        <v>85.063</v>
      </c>
    </row>
    <row r="63" s="76" customFormat="true" ht="24.9" customHeight="true" spans="1:9">
      <c r="A63" s="80">
        <v>55</v>
      </c>
      <c r="B63" s="84" t="s">
        <v>86</v>
      </c>
      <c r="C63" s="81" t="s">
        <v>32</v>
      </c>
      <c r="D63" s="81">
        <v>203.2</v>
      </c>
      <c r="E63" s="81">
        <v>1</v>
      </c>
      <c r="F63" s="85"/>
      <c r="G63" s="81">
        <v>14.732</v>
      </c>
      <c r="H63" s="81">
        <v>4.572</v>
      </c>
      <c r="I63" s="81">
        <v>10.16</v>
      </c>
    </row>
    <row r="64" s="76" customFormat="true" ht="24.9" customHeight="true" spans="1:9">
      <c r="A64" s="80">
        <v>56</v>
      </c>
      <c r="B64" s="84" t="s">
        <v>87</v>
      </c>
      <c r="C64" s="81" t="s">
        <v>32</v>
      </c>
      <c r="D64" s="81">
        <v>1383.81</v>
      </c>
      <c r="E64" s="81">
        <v>1</v>
      </c>
      <c r="F64" s="85"/>
      <c r="G64" s="81">
        <v>100.326225</v>
      </c>
      <c r="H64" s="81">
        <v>31.135725</v>
      </c>
      <c r="I64" s="81">
        <v>69.1905</v>
      </c>
    </row>
    <row r="65" s="76" customFormat="true" ht="24.9" customHeight="true" spans="1:9">
      <c r="A65" s="80">
        <v>57</v>
      </c>
      <c r="B65" s="84" t="s">
        <v>88</v>
      </c>
      <c r="C65" s="81" t="s">
        <v>32</v>
      </c>
      <c r="D65" s="81">
        <v>1250.99</v>
      </c>
      <c r="E65" s="81">
        <v>1</v>
      </c>
      <c r="F65" s="85"/>
      <c r="G65" s="81">
        <v>90.696775</v>
      </c>
      <c r="H65" s="81">
        <v>28.147275</v>
      </c>
      <c r="I65" s="81">
        <v>62.5495</v>
      </c>
    </row>
    <row r="66" s="76" customFormat="true" ht="24.9" customHeight="true" spans="1:9">
      <c r="A66" s="80"/>
      <c r="B66" s="81" t="s">
        <v>40</v>
      </c>
      <c r="C66" s="81" t="s">
        <v>32</v>
      </c>
      <c r="D66" s="81">
        <f>SUM(D62:D65)</f>
        <v>4539.26</v>
      </c>
      <c r="E66" s="81">
        <f>SUM(E62:E65)</f>
        <v>4</v>
      </c>
      <c r="F66" s="81"/>
      <c r="G66" s="81">
        <f>SUM(G62:G65)</f>
        <v>329.09635</v>
      </c>
      <c r="H66" s="81">
        <f>SUM(H62:H65)</f>
        <v>102.13335</v>
      </c>
      <c r="I66" s="81">
        <f>SUM(I62:I65)</f>
        <v>226.963</v>
      </c>
    </row>
    <row r="67" s="76" customFormat="true" ht="24.9" customHeight="true" spans="1:9">
      <c r="A67" s="80">
        <v>58</v>
      </c>
      <c r="B67" s="81" t="s">
        <v>89</v>
      </c>
      <c r="C67" s="81" t="s">
        <v>32</v>
      </c>
      <c r="D67" s="81">
        <v>404.96</v>
      </c>
      <c r="E67" s="81">
        <v>1</v>
      </c>
      <c r="F67" s="85">
        <v>1</v>
      </c>
      <c r="G67" s="81">
        <v>29.3596</v>
      </c>
      <c r="H67" s="81">
        <v>9.1116</v>
      </c>
      <c r="I67" s="81">
        <v>20.248</v>
      </c>
    </row>
    <row r="68" s="76" customFormat="true" ht="24.9" customHeight="true" spans="1:9">
      <c r="A68" s="80">
        <v>59</v>
      </c>
      <c r="B68" s="81" t="s">
        <v>90</v>
      </c>
      <c r="C68" s="81" t="s">
        <v>32</v>
      </c>
      <c r="D68" s="81">
        <v>482.98</v>
      </c>
      <c r="E68" s="81">
        <v>1</v>
      </c>
      <c r="F68" s="85">
        <v>1</v>
      </c>
      <c r="G68" s="81">
        <v>35.01605</v>
      </c>
      <c r="H68" s="81">
        <v>10.86705</v>
      </c>
      <c r="I68" s="81">
        <v>24.149</v>
      </c>
    </row>
    <row r="69" s="76" customFormat="true" ht="24.9" customHeight="true" spans="1:9">
      <c r="A69" s="80">
        <v>60</v>
      </c>
      <c r="B69" s="81" t="s">
        <v>91</v>
      </c>
      <c r="C69" s="81" t="s">
        <v>32</v>
      </c>
      <c r="D69" s="81">
        <v>132.04</v>
      </c>
      <c r="E69" s="81">
        <v>1</v>
      </c>
      <c r="F69" s="85">
        <v>1</v>
      </c>
      <c r="G69" s="81">
        <v>9.5729</v>
      </c>
      <c r="H69" s="81">
        <v>2.9709</v>
      </c>
      <c r="I69" s="81">
        <v>6.602</v>
      </c>
    </row>
    <row r="70" s="76" customFormat="true" ht="24.9" customHeight="true" spans="1:9">
      <c r="A70" s="80">
        <v>61</v>
      </c>
      <c r="B70" s="81" t="s">
        <v>92</v>
      </c>
      <c r="C70" s="81" t="s">
        <v>32</v>
      </c>
      <c r="D70" s="81">
        <v>71.92</v>
      </c>
      <c r="E70" s="81">
        <v>1</v>
      </c>
      <c r="F70" s="85"/>
      <c r="G70" s="81">
        <v>5.2142</v>
      </c>
      <c r="H70" s="81">
        <v>1.6182</v>
      </c>
      <c r="I70" s="81">
        <v>3.596</v>
      </c>
    </row>
    <row r="71" s="76" customFormat="true" ht="24.9" customHeight="true" spans="1:9">
      <c r="A71" s="80"/>
      <c r="B71" s="81" t="s">
        <v>40</v>
      </c>
      <c r="C71" s="81" t="s">
        <v>32</v>
      </c>
      <c r="D71" s="81">
        <f>SUM(D67:D70)</f>
        <v>1091.9</v>
      </c>
      <c r="E71" s="81">
        <f t="shared" ref="E71:I71" si="1">SUM(E67:E70)</f>
        <v>4</v>
      </c>
      <c r="F71" s="81">
        <f t="shared" si="1"/>
        <v>3</v>
      </c>
      <c r="G71" s="81">
        <f t="shared" si="1"/>
        <v>79.16275</v>
      </c>
      <c r="H71" s="81">
        <f t="shared" si="1"/>
        <v>24.56775</v>
      </c>
      <c r="I71" s="81">
        <f t="shared" si="1"/>
        <v>54.595</v>
      </c>
    </row>
    <row r="72" s="77" customFormat="true" ht="24.9" customHeight="true" spans="1:10">
      <c r="A72" s="86"/>
      <c r="B72" s="87" t="s">
        <v>93</v>
      </c>
      <c r="C72" s="88" t="s">
        <v>32</v>
      </c>
      <c r="D72" s="87">
        <f>D12+D26+D41+D52+D58+D61+D66+D71</f>
        <v>68749.38</v>
      </c>
      <c r="E72" s="87"/>
      <c r="F72" s="87"/>
      <c r="G72" s="87">
        <f>D72*(500+225)/10000</f>
        <v>4984.33005</v>
      </c>
      <c r="H72" s="87">
        <f>D72*225/10000</f>
        <v>1546.86105</v>
      </c>
      <c r="I72" s="87">
        <f>D72*500/10000</f>
        <v>3437.469</v>
      </c>
      <c r="J72" s="76"/>
    </row>
    <row r="73" s="78" customFormat="true" ht="33" customHeight="true" spans="1:9">
      <c r="A73" s="89" t="s">
        <v>94</v>
      </c>
      <c r="B73" s="90" t="s">
        <v>95</v>
      </c>
      <c r="C73" s="90" t="s">
        <v>96</v>
      </c>
      <c r="D73" s="91" t="s">
        <v>97</v>
      </c>
      <c r="E73" s="91" t="s">
        <v>98</v>
      </c>
      <c r="F73" s="91" t="s">
        <v>99</v>
      </c>
      <c r="G73" s="98" t="s">
        <v>27</v>
      </c>
      <c r="H73" s="99"/>
      <c r="I73" s="104"/>
    </row>
    <row r="74" s="78" customFormat="true" ht="21" customHeight="true" spans="1:9">
      <c r="A74" s="89"/>
      <c r="B74" s="92"/>
      <c r="C74" s="92"/>
      <c r="D74" s="92"/>
      <c r="E74" s="92"/>
      <c r="F74" s="100"/>
      <c r="G74" s="89" t="s">
        <v>100</v>
      </c>
      <c r="H74" s="89" t="s">
        <v>101</v>
      </c>
      <c r="I74" s="89" t="s">
        <v>102</v>
      </c>
    </row>
    <row r="75" s="78" customFormat="true" ht="27" customHeight="true" spans="1:9">
      <c r="A75" s="89">
        <v>1</v>
      </c>
      <c r="B75" s="89" t="s">
        <v>103</v>
      </c>
      <c r="C75" s="89" t="s">
        <v>104</v>
      </c>
      <c r="D75" s="89">
        <v>81.39</v>
      </c>
      <c r="E75" s="89"/>
      <c r="F75" s="89"/>
      <c r="G75" s="89">
        <v>2.4417</v>
      </c>
      <c r="H75" s="89">
        <v>1.22085</v>
      </c>
      <c r="I75" s="89">
        <v>1.22085</v>
      </c>
    </row>
    <row r="76" s="78" customFormat="true" ht="27" customHeight="true" spans="1:9">
      <c r="A76" s="89">
        <v>2</v>
      </c>
      <c r="B76" s="89" t="s">
        <v>105</v>
      </c>
      <c r="C76" s="89" t="s">
        <v>104</v>
      </c>
      <c r="D76" s="89">
        <v>37.15</v>
      </c>
      <c r="E76" s="89"/>
      <c r="F76" s="89"/>
      <c r="G76" s="89">
        <v>1.1145</v>
      </c>
      <c r="H76" s="89">
        <v>0.55725</v>
      </c>
      <c r="I76" s="89">
        <v>0.55725</v>
      </c>
    </row>
    <row r="77" s="78" customFormat="true" ht="27" customHeight="true" spans="1:9">
      <c r="A77" s="89">
        <v>3</v>
      </c>
      <c r="B77" s="89" t="s">
        <v>106</v>
      </c>
      <c r="C77" s="89" t="s">
        <v>104</v>
      </c>
      <c r="D77" s="89">
        <v>68.99</v>
      </c>
      <c r="E77" s="89"/>
      <c r="F77" s="89"/>
      <c r="G77" s="89">
        <v>2.0697</v>
      </c>
      <c r="H77" s="89">
        <v>1.03485</v>
      </c>
      <c r="I77" s="89">
        <v>1.03485</v>
      </c>
    </row>
    <row r="78" s="78" customFormat="true" ht="27" customHeight="true" spans="1:9">
      <c r="A78" s="89">
        <v>4</v>
      </c>
      <c r="B78" s="89" t="s">
        <v>107</v>
      </c>
      <c r="C78" s="89" t="s">
        <v>104</v>
      </c>
      <c r="D78" s="89">
        <v>60.7</v>
      </c>
      <c r="E78" s="89"/>
      <c r="F78" s="89"/>
      <c r="G78" s="89">
        <v>1.821</v>
      </c>
      <c r="H78" s="89">
        <v>0.9105</v>
      </c>
      <c r="I78" s="89">
        <v>0.9105</v>
      </c>
    </row>
    <row r="79" s="78" customFormat="true" ht="27" customHeight="true" spans="1:9">
      <c r="A79" s="89">
        <v>5</v>
      </c>
      <c r="B79" s="89" t="s">
        <v>108</v>
      </c>
      <c r="C79" s="89" t="s">
        <v>104</v>
      </c>
      <c r="D79" s="89">
        <v>71</v>
      </c>
      <c r="E79" s="89"/>
      <c r="F79" s="89"/>
      <c r="G79" s="89">
        <v>2.13</v>
      </c>
      <c r="H79" s="89">
        <v>1.065</v>
      </c>
      <c r="I79" s="89">
        <v>1.065</v>
      </c>
    </row>
    <row r="80" s="79" customFormat="true" ht="27" customHeight="true" spans="1:9">
      <c r="A80" s="93"/>
      <c r="B80" s="93" t="s">
        <v>109</v>
      </c>
      <c r="C80" s="93"/>
      <c r="D80" s="93">
        <f>SUM(D75:D79)</f>
        <v>319.23</v>
      </c>
      <c r="E80" s="93"/>
      <c r="F80" s="93"/>
      <c r="G80" s="93">
        <f>SUM(G75:G79)</f>
        <v>9.5769</v>
      </c>
      <c r="H80" s="93">
        <f>SUM(H75:H79)</f>
        <v>4.78845</v>
      </c>
      <c r="I80" s="93">
        <f>SUM(I75:I79)</f>
        <v>4.78845</v>
      </c>
    </row>
    <row r="81" s="78" customFormat="true" ht="27" customHeight="true" spans="1:9">
      <c r="A81" s="89">
        <v>7</v>
      </c>
      <c r="B81" s="89" t="s">
        <v>110</v>
      </c>
      <c r="C81" s="89" t="s">
        <v>104</v>
      </c>
      <c r="D81" s="89">
        <v>19.67</v>
      </c>
      <c r="E81" s="89">
        <v>1</v>
      </c>
      <c r="F81" s="89">
        <v>6</v>
      </c>
      <c r="G81" s="89">
        <v>0.5901</v>
      </c>
      <c r="H81" s="89">
        <v>0.29505</v>
      </c>
      <c r="I81" s="89">
        <v>0.29505</v>
      </c>
    </row>
    <row r="82" s="79" customFormat="true" ht="27" customHeight="true" spans="1:9">
      <c r="A82" s="93"/>
      <c r="B82" s="93" t="s">
        <v>111</v>
      </c>
      <c r="C82" s="93"/>
      <c r="D82" s="93">
        <v>19.67</v>
      </c>
      <c r="E82" s="93"/>
      <c r="F82" s="93"/>
      <c r="G82" s="93">
        <v>0.5901</v>
      </c>
      <c r="H82" s="93">
        <v>0.29505</v>
      </c>
      <c r="I82" s="93">
        <v>0.29505</v>
      </c>
    </row>
    <row r="83" s="78" customFormat="true" ht="27" customHeight="true" spans="1:9">
      <c r="A83" s="89">
        <v>8</v>
      </c>
      <c r="B83" s="89" t="s">
        <v>112</v>
      </c>
      <c r="C83" s="89" t="s">
        <v>104</v>
      </c>
      <c r="D83" s="89">
        <v>105.93</v>
      </c>
      <c r="E83" s="89">
        <v>1</v>
      </c>
      <c r="F83" s="89">
        <v>390</v>
      </c>
      <c r="G83" s="89">
        <v>3.1779</v>
      </c>
      <c r="H83" s="89">
        <v>1.58895</v>
      </c>
      <c r="I83" s="89">
        <v>1.58895</v>
      </c>
    </row>
    <row r="84" s="79" customFormat="true" ht="27" customHeight="true" spans="1:9">
      <c r="A84" s="93"/>
      <c r="B84" s="93" t="s">
        <v>113</v>
      </c>
      <c r="C84" s="93"/>
      <c r="D84" s="93">
        <v>105.93</v>
      </c>
      <c r="E84" s="93"/>
      <c r="F84" s="93"/>
      <c r="G84" s="93">
        <v>3.1779</v>
      </c>
      <c r="H84" s="93">
        <v>1.58895</v>
      </c>
      <c r="I84" s="93">
        <v>1.58895</v>
      </c>
    </row>
    <row r="85" s="78" customFormat="true" ht="27" customHeight="true" spans="1:9">
      <c r="A85" s="89">
        <v>9</v>
      </c>
      <c r="B85" s="89" t="s">
        <v>114</v>
      </c>
      <c r="C85" s="89" t="s">
        <v>104</v>
      </c>
      <c r="D85" s="89">
        <v>52.64</v>
      </c>
      <c r="E85" s="89">
        <v>1</v>
      </c>
      <c r="F85" s="89">
        <v>1</v>
      </c>
      <c r="G85" s="89">
        <v>1.5792</v>
      </c>
      <c r="H85" s="89">
        <v>0.7896</v>
      </c>
      <c r="I85" s="89">
        <v>0.7896</v>
      </c>
    </row>
    <row r="86" s="79" customFormat="true" ht="27" customHeight="true" spans="1:9">
      <c r="A86" s="93"/>
      <c r="B86" s="93" t="s">
        <v>115</v>
      </c>
      <c r="C86" s="93"/>
      <c r="D86" s="93">
        <v>52.64</v>
      </c>
      <c r="E86" s="93"/>
      <c r="F86" s="93"/>
      <c r="G86" s="93">
        <v>1.5792</v>
      </c>
      <c r="H86" s="93">
        <v>0.7896</v>
      </c>
      <c r="I86" s="93">
        <v>0.7896</v>
      </c>
    </row>
    <row r="87" s="78" customFormat="true" ht="27" customHeight="true" spans="1:9">
      <c r="A87" s="89">
        <v>10</v>
      </c>
      <c r="B87" s="89" t="s">
        <v>116</v>
      </c>
      <c r="C87" s="89" t="s">
        <v>104</v>
      </c>
      <c r="D87" s="30">
        <v>654.71</v>
      </c>
      <c r="E87" s="89">
        <v>1</v>
      </c>
      <c r="F87" s="89">
        <v>95</v>
      </c>
      <c r="G87" s="30">
        <v>19.6413</v>
      </c>
      <c r="H87" s="30">
        <v>9.82065</v>
      </c>
      <c r="I87" s="30">
        <v>9.82065</v>
      </c>
    </row>
    <row r="88" s="78" customFormat="true" ht="27" customHeight="true" spans="1:9">
      <c r="A88" s="89">
        <v>11</v>
      </c>
      <c r="B88" s="89" t="s">
        <v>117</v>
      </c>
      <c r="C88" s="89" t="s">
        <v>104</v>
      </c>
      <c r="D88" s="30">
        <v>203.18</v>
      </c>
      <c r="E88" s="89">
        <v>1</v>
      </c>
      <c r="F88" s="89">
        <v>8</v>
      </c>
      <c r="G88" s="30">
        <v>6.0954</v>
      </c>
      <c r="H88" s="30">
        <v>3.0477</v>
      </c>
      <c r="I88" s="30">
        <v>3.0477</v>
      </c>
    </row>
    <row r="89" s="78" customFormat="true" ht="27" customHeight="true" spans="1:9">
      <c r="A89" s="89">
        <v>12</v>
      </c>
      <c r="B89" s="89" t="s">
        <v>118</v>
      </c>
      <c r="C89" s="89" t="s">
        <v>104</v>
      </c>
      <c r="D89" s="30">
        <v>86.64</v>
      </c>
      <c r="E89" s="89">
        <v>1</v>
      </c>
      <c r="F89" s="89">
        <v>1</v>
      </c>
      <c r="G89" s="30">
        <v>2.5992</v>
      </c>
      <c r="H89" s="30">
        <v>1.2996</v>
      </c>
      <c r="I89" s="30">
        <v>1.2996</v>
      </c>
    </row>
    <row r="90" s="78" customFormat="true" ht="27" customHeight="true" spans="1:9">
      <c r="A90" s="89">
        <v>13</v>
      </c>
      <c r="B90" s="89" t="s">
        <v>119</v>
      </c>
      <c r="C90" s="89" t="s">
        <v>104</v>
      </c>
      <c r="D90" s="30">
        <v>46.18</v>
      </c>
      <c r="E90" s="89">
        <v>1</v>
      </c>
      <c r="F90" s="89">
        <v>10</v>
      </c>
      <c r="G90" s="30">
        <v>1.3854</v>
      </c>
      <c r="H90" s="30">
        <v>0.6927</v>
      </c>
      <c r="I90" s="30">
        <v>0.6927</v>
      </c>
    </row>
    <row r="91" s="78" customFormat="true" ht="27" customHeight="true" spans="1:9">
      <c r="A91" s="89">
        <v>14</v>
      </c>
      <c r="B91" s="89" t="s">
        <v>120</v>
      </c>
      <c r="C91" s="89" t="s">
        <v>104</v>
      </c>
      <c r="D91" s="30">
        <v>114.43</v>
      </c>
      <c r="E91" s="89">
        <v>1</v>
      </c>
      <c r="F91" s="89">
        <v>13</v>
      </c>
      <c r="G91" s="30">
        <v>3.4329</v>
      </c>
      <c r="H91" s="30">
        <v>1.71645</v>
      </c>
      <c r="I91" s="30">
        <v>1.71645</v>
      </c>
    </row>
    <row r="92" s="78" customFormat="true" ht="27" customHeight="true" spans="1:9">
      <c r="A92" s="89">
        <v>15</v>
      </c>
      <c r="B92" s="89" t="s">
        <v>121</v>
      </c>
      <c r="C92" s="89" t="s">
        <v>104</v>
      </c>
      <c r="D92" s="30">
        <v>590.57</v>
      </c>
      <c r="E92" s="89">
        <v>1</v>
      </c>
      <c r="F92" s="89">
        <v>1</v>
      </c>
      <c r="G92" s="30">
        <v>17.7171</v>
      </c>
      <c r="H92" s="30">
        <v>8.85855</v>
      </c>
      <c r="I92" s="30">
        <v>8.85855</v>
      </c>
    </row>
    <row r="93" s="79" customFormat="true" ht="27" customHeight="true" spans="1:9">
      <c r="A93" s="93"/>
      <c r="B93" s="93" t="s">
        <v>122</v>
      </c>
      <c r="C93" s="93"/>
      <c r="D93" s="93">
        <f>SUM(D87:D92)</f>
        <v>1695.71</v>
      </c>
      <c r="E93" s="93"/>
      <c r="F93" s="93"/>
      <c r="G93" s="93">
        <f>SUM(G87:G92)</f>
        <v>50.8713</v>
      </c>
      <c r="H93" s="93">
        <f>SUM(H87:H92)</f>
        <v>25.43565</v>
      </c>
      <c r="I93" s="93">
        <f>SUM(I87:I92)</f>
        <v>25.43565</v>
      </c>
    </row>
    <row r="94" s="78" customFormat="true" ht="27" customHeight="true" spans="1:9">
      <c r="A94" s="89">
        <v>16</v>
      </c>
      <c r="B94" s="89" t="s">
        <v>123</v>
      </c>
      <c r="C94" s="89" t="s">
        <v>104</v>
      </c>
      <c r="D94" s="89">
        <v>48.51</v>
      </c>
      <c r="E94" s="89">
        <v>1</v>
      </c>
      <c r="F94" s="89">
        <v>19</v>
      </c>
      <c r="G94" s="89">
        <v>1.4553</v>
      </c>
      <c r="H94" s="89">
        <v>0.72765</v>
      </c>
      <c r="I94" s="89">
        <v>0.72765</v>
      </c>
    </row>
    <row r="95" s="78" customFormat="true" ht="27" customHeight="true" spans="1:9">
      <c r="A95" s="89">
        <v>17</v>
      </c>
      <c r="B95" s="89" t="s">
        <v>124</v>
      </c>
      <c r="C95" s="89" t="s">
        <v>104</v>
      </c>
      <c r="D95" s="94">
        <v>23.47</v>
      </c>
      <c r="E95" s="89">
        <v>1</v>
      </c>
      <c r="F95" s="89">
        <v>1</v>
      </c>
      <c r="G95" s="101">
        <v>0.7041</v>
      </c>
      <c r="H95" s="101">
        <v>0.35205</v>
      </c>
      <c r="I95" s="101">
        <v>0.35205</v>
      </c>
    </row>
    <row r="96" s="78" customFormat="true" ht="27" customHeight="true" spans="1:9">
      <c r="A96" s="89">
        <v>18</v>
      </c>
      <c r="B96" s="89" t="s">
        <v>125</v>
      </c>
      <c r="C96" s="89" t="s">
        <v>104</v>
      </c>
      <c r="D96" s="94">
        <v>54.18</v>
      </c>
      <c r="E96" s="89">
        <v>1</v>
      </c>
      <c r="F96" s="89">
        <v>18</v>
      </c>
      <c r="G96" s="101">
        <v>1.6254</v>
      </c>
      <c r="H96" s="101">
        <v>0.8127</v>
      </c>
      <c r="I96" s="101">
        <v>0.8127</v>
      </c>
    </row>
    <row r="97" s="78" customFormat="true" ht="27" customHeight="true" spans="1:9">
      <c r="A97" s="89">
        <v>19</v>
      </c>
      <c r="B97" s="89" t="s">
        <v>126</v>
      </c>
      <c r="C97" s="89" t="s">
        <v>104</v>
      </c>
      <c r="D97" s="94">
        <v>45.43</v>
      </c>
      <c r="E97" s="89">
        <v>1</v>
      </c>
      <c r="F97" s="89">
        <v>6</v>
      </c>
      <c r="G97" s="94">
        <v>1.3629</v>
      </c>
      <c r="H97" s="89">
        <v>0.68145</v>
      </c>
      <c r="I97" s="89">
        <v>0.68145</v>
      </c>
    </row>
    <row r="98" s="78" customFormat="true" ht="27" customHeight="true" spans="1:9">
      <c r="A98" s="89">
        <v>20</v>
      </c>
      <c r="B98" s="89" t="s">
        <v>127</v>
      </c>
      <c r="C98" s="89" t="s">
        <v>104</v>
      </c>
      <c r="D98" s="94">
        <v>5</v>
      </c>
      <c r="E98" s="102">
        <v>1</v>
      </c>
      <c r="F98" s="102">
        <v>1</v>
      </c>
      <c r="G98" s="101">
        <v>0.15</v>
      </c>
      <c r="H98" s="101">
        <v>0.075</v>
      </c>
      <c r="I98" s="101">
        <v>0.075</v>
      </c>
    </row>
    <row r="99" s="78" customFormat="true" ht="27" customHeight="true" spans="1:9">
      <c r="A99" s="89">
        <v>21</v>
      </c>
      <c r="B99" s="89" t="s">
        <v>128</v>
      </c>
      <c r="C99" s="89" t="s">
        <v>104</v>
      </c>
      <c r="D99" s="94">
        <v>51.29</v>
      </c>
      <c r="E99" s="94">
        <v>1</v>
      </c>
      <c r="F99" s="94">
        <v>4</v>
      </c>
      <c r="G99" s="94">
        <v>1.5387</v>
      </c>
      <c r="H99" s="94">
        <v>0.76935</v>
      </c>
      <c r="I99" s="94">
        <v>0.76935</v>
      </c>
    </row>
    <row r="100" s="79" customFormat="true" ht="27" customHeight="true" spans="1:9">
      <c r="A100" s="93"/>
      <c r="B100" s="93" t="s">
        <v>129</v>
      </c>
      <c r="C100" s="89"/>
      <c r="D100" s="93">
        <f>SUM(D94:D99)</f>
        <v>227.88</v>
      </c>
      <c r="E100" s="93"/>
      <c r="F100" s="93"/>
      <c r="G100" s="103">
        <f>SUM(G94:G99)</f>
        <v>6.8364</v>
      </c>
      <c r="H100" s="103">
        <f>SUM(H94:H99)</f>
        <v>3.4182</v>
      </c>
      <c r="I100" s="103">
        <f>SUM(I94:I99)</f>
        <v>3.4182</v>
      </c>
    </row>
    <row r="101" s="79" customFormat="true" ht="27" customHeight="true" spans="1:9">
      <c r="A101" s="95" t="s">
        <v>130</v>
      </c>
      <c r="B101" s="96"/>
      <c r="C101" s="97"/>
      <c r="D101" s="93">
        <f>D80+D82+D84+D86+D93+D100</f>
        <v>2421.06</v>
      </c>
      <c r="E101" s="93"/>
      <c r="F101" s="93"/>
      <c r="G101" s="93">
        <f>G80+G82+G84+G86+G93+G100</f>
        <v>72.6318</v>
      </c>
      <c r="H101" s="93">
        <f>H80+H82+H84+H86+H93+H100</f>
        <v>36.3159</v>
      </c>
      <c r="I101" s="93">
        <f>I80+I82+I84+I86+I93+I100</f>
        <v>36.3159</v>
      </c>
    </row>
  </sheetData>
  <mergeCells count="16">
    <mergeCell ref="A1:I1"/>
    <mergeCell ref="G2:I2"/>
    <mergeCell ref="G73:I73"/>
    <mergeCell ref="A101:C101"/>
    <mergeCell ref="A2:A3"/>
    <mergeCell ref="A73:A74"/>
    <mergeCell ref="B2:B3"/>
    <mergeCell ref="B73:B74"/>
    <mergeCell ref="C2:C3"/>
    <mergeCell ref="C73:C74"/>
    <mergeCell ref="D2:D3"/>
    <mergeCell ref="D73:D74"/>
    <mergeCell ref="E2:E3"/>
    <mergeCell ref="E73:E74"/>
    <mergeCell ref="F2:F3"/>
    <mergeCell ref="F73:F7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topLeftCell="A45" workbookViewId="0">
      <selection activeCell="C85" sqref="C85"/>
    </sheetView>
  </sheetViews>
  <sheetFormatPr defaultColWidth="9" defaultRowHeight="13.5"/>
  <cols>
    <col min="1" max="1" width="4.875" customWidth="true"/>
    <col min="2" max="2" width="8.875" customWidth="true"/>
    <col min="3" max="3" width="18.5583333333333" customWidth="true"/>
    <col min="4" max="4" width="21.25" customWidth="true"/>
    <col min="5" max="5" width="14.875"/>
    <col min="6" max="7" width="11.5"/>
    <col min="8" max="8" width="12.625"/>
    <col min="9" max="10" width="13.125"/>
  </cols>
  <sheetData>
    <row r="1" ht="45" customHeight="true" spans="1:10">
      <c r="A1" s="37" t="s">
        <v>131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>
      <c r="A2" s="38" t="s">
        <v>21</v>
      </c>
      <c r="B2" s="39" t="s">
        <v>132</v>
      </c>
      <c r="C2" s="40" t="s">
        <v>22</v>
      </c>
      <c r="D2" s="38" t="s">
        <v>23</v>
      </c>
      <c r="E2" s="40" t="s">
        <v>24</v>
      </c>
      <c r="F2" s="40" t="s">
        <v>25</v>
      </c>
      <c r="G2" s="40" t="s">
        <v>26</v>
      </c>
      <c r="H2" s="52" t="s">
        <v>27</v>
      </c>
      <c r="I2" s="67"/>
      <c r="J2" s="68"/>
    </row>
    <row r="3" spans="1:10">
      <c r="A3" s="41"/>
      <c r="B3" s="42"/>
      <c r="C3" s="43"/>
      <c r="D3" s="41"/>
      <c r="E3" s="43"/>
      <c r="F3" s="43"/>
      <c r="G3" s="43"/>
      <c r="H3" s="53" t="s">
        <v>28</v>
      </c>
      <c r="I3" s="53" t="s">
        <v>29</v>
      </c>
      <c r="J3" s="53" t="s">
        <v>30</v>
      </c>
    </row>
    <row r="4" ht="15.75" spans="1:10">
      <c r="A4" s="44">
        <v>1</v>
      </c>
      <c r="B4" s="45" t="s">
        <v>133</v>
      </c>
      <c r="C4" s="45" t="s">
        <v>134</v>
      </c>
      <c r="D4" s="45" t="s">
        <v>32</v>
      </c>
      <c r="E4" s="54">
        <v>256.9</v>
      </c>
      <c r="F4" s="54">
        <v>1</v>
      </c>
      <c r="G4" s="54">
        <v>1</v>
      </c>
      <c r="H4" s="54">
        <v>11.5605</v>
      </c>
      <c r="I4" s="54">
        <v>5.78025</v>
      </c>
      <c r="J4" s="54">
        <v>5.78025</v>
      </c>
    </row>
    <row r="5" ht="15.75" spans="1:10">
      <c r="A5" s="44">
        <v>2</v>
      </c>
      <c r="B5" s="45" t="s">
        <v>135</v>
      </c>
      <c r="C5" s="45" t="s">
        <v>136</v>
      </c>
      <c r="D5" s="45" t="s">
        <v>32</v>
      </c>
      <c r="E5" s="54">
        <v>41.55</v>
      </c>
      <c r="F5" s="54">
        <v>1</v>
      </c>
      <c r="G5" s="54">
        <v>1</v>
      </c>
      <c r="H5" s="54">
        <v>1.86975</v>
      </c>
      <c r="I5" s="54">
        <v>0.934875</v>
      </c>
      <c r="J5" s="54">
        <v>0.934875</v>
      </c>
    </row>
    <row r="6" ht="15.75" spans="1:10">
      <c r="A6" s="44">
        <v>3</v>
      </c>
      <c r="B6" s="45" t="s">
        <v>135</v>
      </c>
      <c r="C6" s="45" t="s">
        <v>137</v>
      </c>
      <c r="D6" s="45" t="s">
        <v>32</v>
      </c>
      <c r="E6" s="54">
        <v>714.5</v>
      </c>
      <c r="F6" s="54">
        <v>1</v>
      </c>
      <c r="G6" s="54">
        <v>1</v>
      </c>
      <c r="H6" s="54">
        <v>32.1525</v>
      </c>
      <c r="I6" s="54">
        <v>16.07625</v>
      </c>
      <c r="J6" s="54">
        <v>16.07625</v>
      </c>
    </row>
    <row r="7" ht="15.75" spans="1:10">
      <c r="A7" s="44">
        <v>4</v>
      </c>
      <c r="B7" s="45" t="s">
        <v>135</v>
      </c>
      <c r="C7" s="45" t="s">
        <v>138</v>
      </c>
      <c r="D7" s="45" t="s">
        <v>32</v>
      </c>
      <c r="E7" s="54">
        <v>170.13</v>
      </c>
      <c r="F7" s="54">
        <v>1</v>
      </c>
      <c r="G7" s="54">
        <v>1</v>
      </c>
      <c r="H7" s="54">
        <v>7.65585</v>
      </c>
      <c r="I7" s="54">
        <v>3.827925</v>
      </c>
      <c r="J7" s="54">
        <v>3.827925</v>
      </c>
    </row>
    <row r="8" ht="15.75" spans="1:10">
      <c r="A8" s="44">
        <v>5</v>
      </c>
      <c r="B8" s="45" t="s">
        <v>135</v>
      </c>
      <c r="C8" s="45" t="s">
        <v>139</v>
      </c>
      <c r="D8" s="45" t="s">
        <v>32</v>
      </c>
      <c r="E8" s="54">
        <v>585.76</v>
      </c>
      <c r="F8" s="54">
        <v>1</v>
      </c>
      <c r="G8" s="54">
        <v>1</v>
      </c>
      <c r="H8" s="54">
        <v>26.3592</v>
      </c>
      <c r="I8" s="54">
        <v>13.1796</v>
      </c>
      <c r="J8" s="54">
        <v>13.1796</v>
      </c>
    </row>
    <row r="9" ht="15.75" spans="1:10">
      <c r="A9" s="44">
        <v>6</v>
      </c>
      <c r="B9" s="45" t="s">
        <v>135</v>
      </c>
      <c r="C9" s="45" t="s">
        <v>140</v>
      </c>
      <c r="D9" s="45" t="s">
        <v>32</v>
      </c>
      <c r="E9" s="54">
        <v>18.93</v>
      </c>
      <c r="F9" s="54">
        <v>1</v>
      </c>
      <c r="G9" s="54">
        <v>1</v>
      </c>
      <c r="H9" s="54">
        <v>0.85185</v>
      </c>
      <c r="I9" s="54">
        <v>0.425925</v>
      </c>
      <c r="J9" s="54">
        <v>0.425925</v>
      </c>
    </row>
    <row r="10" ht="15.75" spans="1:10">
      <c r="A10" s="44">
        <v>7</v>
      </c>
      <c r="B10" s="45" t="s">
        <v>135</v>
      </c>
      <c r="C10" s="45" t="s">
        <v>141</v>
      </c>
      <c r="D10" s="45" t="s">
        <v>32</v>
      </c>
      <c r="E10" s="54">
        <v>1187.32</v>
      </c>
      <c r="F10" s="54">
        <v>1</v>
      </c>
      <c r="G10" s="54">
        <v>1</v>
      </c>
      <c r="H10" s="54">
        <v>53.4294</v>
      </c>
      <c r="I10" s="54">
        <v>26.7147</v>
      </c>
      <c r="J10" s="54">
        <v>26.7147</v>
      </c>
    </row>
    <row r="11" ht="15.75" spans="1:10">
      <c r="A11" s="44">
        <v>8</v>
      </c>
      <c r="B11" s="45" t="s">
        <v>135</v>
      </c>
      <c r="C11" s="45" t="s">
        <v>142</v>
      </c>
      <c r="D11" s="45" t="s">
        <v>32</v>
      </c>
      <c r="E11" s="54">
        <v>453.77</v>
      </c>
      <c r="F11" s="54">
        <v>1</v>
      </c>
      <c r="G11" s="54">
        <v>1</v>
      </c>
      <c r="H11" s="54">
        <v>20.41965</v>
      </c>
      <c r="I11" s="54">
        <v>10.209825</v>
      </c>
      <c r="J11" s="54">
        <v>10.209825</v>
      </c>
    </row>
    <row r="12" ht="15.75" spans="1:10">
      <c r="A12" s="44">
        <v>9</v>
      </c>
      <c r="B12" s="45" t="s">
        <v>135</v>
      </c>
      <c r="C12" s="45" t="s">
        <v>143</v>
      </c>
      <c r="D12" s="45" t="s">
        <v>32</v>
      </c>
      <c r="E12" s="54">
        <v>244.45</v>
      </c>
      <c r="F12" s="54">
        <v>1</v>
      </c>
      <c r="G12" s="54">
        <v>1</v>
      </c>
      <c r="H12" s="54">
        <v>11.00025</v>
      </c>
      <c r="I12" s="54">
        <v>5.500125</v>
      </c>
      <c r="J12" s="54">
        <v>5.500125</v>
      </c>
    </row>
    <row r="13" ht="15.75" spans="1:10">
      <c r="A13" s="44">
        <v>10</v>
      </c>
      <c r="B13" s="45" t="s">
        <v>135</v>
      </c>
      <c r="C13" s="45" t="s">
        <v>144</v>
      </c>
      <c r="D13" s="45" t="s">
        <v>32</v>
      </c>
      <c r="E13" s="54">
        <v>294.24</v>
      </c>
      <c r="F13" s="54">
        <v>1</v>
      </c>
      <c r="G13" s="54">
        <v>1</v>
      </c>
      <c r="H13" s="54">
        <v>13.2408</v>
      </c>
      <c r="I13" s="54">
        <v>6.6204</v>
      </c>
      <c r="J13" s="54">
        <v>6.6204</v>
      </c>
    </row>
    <row r="14" ht="15.75" spans="1:10">
      <c r="A14" s="44">
        <v>11</v>
      </c>
      <c r="B14" s="45" t="s">
        <v>135</v>
      </c>
      <c r="C14" s="45" t="s">
        <v>145</v>
      </c>
      <c r="D14" s="45" t="s">
        <v>32</v>
      </c>
      <c r="E14" s="54">
        <v>319.83</v>
      </c>
      <c r="F14" s="54">
        <v>1</v>
      </c>
      <c r="G14" s="54">
        <v>1</v>
      </c>
      <c r="H14" s="54">
        <v>14.39235</v>
      </c>
      <c r="I14" s="54">
        <v>7.196175</v>
      </c>
      <c r="J14" s="54">
        <v>7.196175</v>
      </c>
    </row>
    <row r="15" ht="15.75" spans="1:10">
      <c r="A15" s="44">
        <v>12</v>
      </c>
      <c r="B15" s="45" t="s">
        <v>135</v>
      </c>
      <c r="C15" s="45" t="s">
        <v>146</v>
      </c>
      <c r="D15" s="45" t="s">
        <v>32</v>
      </c>
      <c r="E15" s="54">
        <v>1134.78</v>
      </c>
      <c r="F15" s="54">
        <v>1</v>
      </c>
      <c r="G15" s="54">
        <v>1</v>
      </c>
      <c r="H15" s="54">
        <v>51.0651</v>
      </c>
      <c r="I15" s="54">
        <v>25.53255</v>
      </c>
      <c r="J15" s="54">
        <v>25.53255</v>
      </c>
    </row>
    <row r="16" ht="15.75" spans="1:10">
      <c r="A16" s="44">
        <v>13</v>
      </c>
      <c r="B16" s="45" t="s">
        <v>147</v>
      </c>
      <c r="C16" s="45" t="s">
        <v>148</v>
      </c>
      <c r="D16" s="45" t="s">
        <v>32</v>
      </c>
      <c r="E16" s="54">
        <v>944.14</v>
      </c>
      <c r="F16" s="54">
        <v>1</v>
      </c>
      <c r="G16" s="54">
        <v>1</v>
      </c>
      <c r="H16" s="54">
        <v>42.4863</v>
      </c>
      <c r="I16" s="54">
        <v>21.24315</v>
      </c>
      <c r="J16" s="54">
        <v>21.24315</v>
      </c>
    </row>
    <row r="17" ht="15.75" spans="1:10">
      <c r="A17" s="44">
        <v>14</v>
      </c>
      <c r="B17" s="45" t="s">
        <v>147</v>
      </c>
      <c r="C17" s="45" t="s">
        <v>149</v>
      </c>
      <c r="D17" s="45" t="s">
        <v>32</v>
      </c>
      <c r="E17" s="54">
        <v>49.81</v>
      </c>
      <c r="F17" s="54">
        <v>1</v>
      </c>
      <c r="G17" s="54">
        <v>1</v>
      </c>
      <c r="H17" s="54">
        <v>2.24145</v>
      </c>
      <c r="I17" s="54">
        <v>1.120725</v>
      </c>
      <c r="J17" s="54">
        <v>1.120725</v>
      </c>
    </row>
    <row r="18" ht="15.75" spans="1:10">
      <c r="A18" s="44">
        <v>15</v>
      </c>
      <c r="B18" s="45" t="s">
        <v>147</v>
      </c>
      <c r="C18" s="45" t="s">
        <v>150</v>
      </c>
      <c r="D18" s="45" t="s">
        <v>32</v>
      </c>
      <c r="E18" s="54">
        <v>153.94</v>
      </c>
      <c r="F18" s="54">
        <v>1</v>
      </c>
      <c r="G18" s="54">
        <v>1</v>
      </c>
      <c r="H18" s="54">
        <v>6.9273</v>
      </c>
      <c r="I18" s="54">
        <v>3.46365</v>
      </c>
      <c r="J18" s="54">
        <v>3.46365</v>
      </c>
    </row>
    <row r="19" ht="15.75" spans="1:10">
      <c r="A19" s="44">
        <v>16</v>
      </c>
      <c r="B19" s="45" t="s">
        <v>147</v>
      </c>
      <c r="C19" s="45" t="s">
        <v>151</v>
      </c>
      <c r="D19" s="45" t="s">
        <v>32</v>
      </c>
      <c r="E19" s="54">
        <v>757.86</v>
      </c>
      <c r="F19" s="54">
        <v>1</v>
      </c>
      <c r="G19" s="54">
        <v>1</v>
      </c>
      <c r="H19" s="54">
        <v>34.1037</v>
      </c>
      <c r="I19" s="54">
        <v>17.05185</v>
      </c>
      <c r="J19" s="54">
        <v>17.05185</v>
      </c>
    </row>
    <row r="20" ht="15.75" spans="1:10">
      <c r="A20" s="44">
        <v>17</v>
      </c>
      <c r="B20" s="45" t="s">
        <v>147</v>
      </c>
      <c r="C20" s="45" t="s">
        <v>152</v>
      </c>
      <c r="D20" s="45" t="s">
        <v>32</v>
      </c>
      <c r="E20" s="54">
        <v>636.4</v>
      </c>
      <c r="F20" s="54">
        <v>1</v>
      </c>
      <c r="G20" s="54">
        <v>1</v>
      </c>
      <c r="H20" s="54">
        <v>28.638</v>
      </c>
      <c r="I20" s="54">
        <v>14.319</v>
      </c>
      <c r="J20" s="54">
        <v>14.319</v>
      </c>
    </row>
    <row r="21" ht="15.75" spans="1:10">
      <c r="A21" s="44">
        <v>18</v>
      </c>
      <c r="B21" s="45" t="s">
        <v>147</v>
      </c>
      <c r="C21" s="45" t="s">
        <v>153</v>
      </c>
      <c r="D21" s="45" t="s">
        <v>32</v>
      </c>
      <c r="E21" s="54">
        <v>1010.12</v>
      </c>
      <c r="F21" s="54">
        <v>1</v>
      </c>
      <c r="G21" s="54">
        <v>1</v>
      </c>
      <c r="H21" s="54">
        <v>45.4554</v>
      </c>
      <c r="I21" s="54">
        <v>22.7277</v>
      </c>
      <c r="J21" s="54">
        <v>22.7277</v>
      </c>
    </row>
    <row r="22" ht="15.75" spans="1:10">
      <c r="A22" s="44">
        <v>19</v>
      </c>
      <c r="B22" s="45" t="s">
        <v>147</v>
      </c>
      <c r="C22" s="45" t="s">
        <v>154</v>
      </c>
      <c r="D22" s="45" t="s">
        <v>32</v>
      </c>
      <c r="E22" s="54">
        <v>1766.87</v>
      </c>
      <c r="F22" s="54">
        <v>1</v>
      </c>
      <c r="G22" s="54">
        <v>1</v>
      </c>
      <c r="H22" s="54">
        <v>79.50915</v>
      </c>
      <c r="I22" s="54">
        <v>39.754575</v>
      </c>
      <c r="J22" s="54">
        <v>39.754575</v>
      </c>
    </row>
    <row r="23" ht="15.75" spans="1:10">
      <c r="A23" s="44">
        <v>20</v>
      </c>
      <c r="B23" s="45" t="s">
        <v>147</v>
      </c>
      <c r="C23" s="45" t="s">
        <v>155</v>
      </c>
      <c r="D23" s="45" t="s">
        <v>32</v>
      </c>
      <c r="E23" s="54">
        <v>1043.31</v>
      </c>
      <c r="F23" s="54">
        <v>1</v>
      </c>
      <c r="G23" s="54">
        <v>1</v>
      </c>
      <c r="H23" s="54">
        <v>46.94895</v>
      </c>
      <c r="I23" s="54">
        <v>23.474475</v>
      </c>
      <c r="J23" s="54">
        <v>23.474475</v>
      </c>
    </row>
    <row r="24" ht="15.75" spans="1:10">
      <c r="A24" s="44">
        <v>21</v>
      </c>
      <c r="B24" s="45" t="s">
        <v>147</v>
      </c>
      <c r="C24" s="45" t="s">
        <v>156</v>
      </c>
      <c r="D24" s="45" t="s">
        <v>32</v>
      </c>
      <c r="E24" s="54">
        <v>1076.3</v>
      </c>
      <c r="F24" s="54">
        <v>1</v>
      </c>
      <c r="G24" s="54">
        <v>1</v>
      </c>
      <c r="H24" s="54">
        <v>48.4335</v>
      </c>
      <c r="I24" s="54">
        <v>24.21675</v>
      </c>
      <c r="J24" s="54">
        <v>24.21675</v>
      </c>
    </row>
    <row r="25" ht="15.75" spans="1:10">
      <c r="A25" s="44">
        <v>22</v>
      </c>
      <c r="B25" s="45" t="s">
        <v>147</v>
      </c>
      <c r="C25" s="45" t="s">
        <v>157</v>
      </c>
      <c r="D25" s="45" t="s">
        <v>32</v>
      </c>
      <c r="E25" s="54">
        <v>83.42</v>
      </c>
      <c r="F25" s="54"/>
      <c r="G25" s="54"/>
      <c r="H25" s="54">
        <v>3.7539</v>
      </c>
      <c r="I25" s="54">
        <v>1.87695</v>
      </c>
      <c r="J25" s="54">
        <v>1.87695</v>
      </c>
    </row>
    <row r="26" ht="15.75" spans="1:10">
      <c r="A26" s="44">
        <v>23</v>
      </c>
      <c r="B26" s="45" t="s">
        <v>158</v>
      </c>
      <c r="C26" s="45" t="s">
        <v>159</v>
      </c>
      <c r="D26" s="45" t="s">
        <v>32</v>
      </c>
      <c r="E26" s="54">
        <v>7.48</v>
      </c>
      <c r="F26" s="54">
        <v>1</v>
      </c>
      <c r="G26" s="54">
        <v>1</v>
      </c>
      <c r="H26" s="54">
        <v>0.3366</v>
      </c>
      <c r="I26" s="54">
        <v>0.1683</v>
      </c>
      <c r="J26" s="54">
        <v>0.1683</v>
      </c>
    </row>
    <row r="27" ht="15.75" spans="1:10">
      <c r="A27" s="44">
        <v>24</v>
      </c>
      <c r="B27" s="45" t="s">
        <v>158</v>
      </c>
      <c r="C27" s="45" t="s">
        <v>160</v>
      </c>
      <c r="D27" s="45" t="s">
        <v>32</v>
      </c>
      <c r="E27" s="54">
        <v>25.16</v>
      </c>
      <c r="F27" s="54">
        <v>1</v>
      </c>
      <c r="G27" s="54">
        <v>1</v>
      </c>
      <c r="H27" s="54">
        <v>1.1322</v>
      </c>
      <c r="I27" s="54">
        <v>0.5661</v>
      </c>
      <c r="J27" s="54">
        <v>0.5661</v>
      </c>
    </row>
    <row r="28" ht="15.75" spans="1:10">
      <c r="A28" s="44">
        <v>25</v>
      </c>
      <c r="B28" s="45" t="s">
        <v>158</v>
      </c>
      <c r="C28" s="45" t="s">
        <v>161</v>
      </c>
      <c r="D28" s="45" t="s">
        <v>32</v>
      </c>
      <c r="E28" s="54">
        <v>189.06</v>
      </c>
      <c r="F28" s="54">
        <v>1</v>
      </c>
      <c r="G28" s="54">
        <v>1</v>
      </c>
      <c r="H28" s="54">
        <v>8.5077</v>
      </c>
      <c r="I28" s="54">
        <v>4.25385</v>
      </c>
      <c r="J28" s="54">
        <v>4.25385</v>
      </c>
    </row>
    <row r="29" ht="15.75" spans="1:10">
      <c r="A29" s="44">
        <v>26</v>
      </c>
      <c r="B29" s="45" t="s">
        <v>158</v>
      </c>
      <c r="C29" s="45" t="s">
        <v>162</v>
      </c>
      <c r="D29" s="45" t="s">
        <v>32</v>
      </c>
      <c r="E29" s="54">
        <v>46.5</v>
      </c>
      <c r="F29" s="54">
        <v>1</v>
      </c>
      <c r="G29" s="54">
        <v>1</v>
      </c>
      <c r="H29" s="54">
        <v>2.0925</v>
      </c>
      <c r="I29" s="54">
        <v>1.04625</v>
      </c>
      <c r="J29" s="54">
        <v>1.04625</v>
      </c>
    </row>
    <row r="30" ht="15.75" spans="1:10">
      <c r="A30" s="44">
        <v>27</v>
      </c>
      <c r="B30" s="45" t="s">
        <v>158</v>
      </c>
      <c r="C30" s="45" t="s">
        <v>163</v>
      </c>
      <c r="D30" s="45" t="s">
        <v>32</v>
      </c>
      <c r="E30" s="54">
        <v>472.45</v>
      </c>
      <c r="F30" s="54">
        <v>1</v>
      </c>
      <c r="G30" s="54">
        <v>1</v>
      </c>
      <c r="H30" s="54">
        <v>21.26025</v>
      </c>
      <c r="I30" s="54">
        <v>10.630125</v>
      </c>
      <c r="J30" s="54">
        <v>10.630125</v>
      </c>
    </row>
    <row r="31" ht="15.75" spans="1:10">
      <c r="A31" s="44">
        <v>28</v>
      </c>
      <c r="B31" s="45" t="s">
        <v>158</v>
      </c>
      <c r="C31" s="45" t="s">
        <v>164</v>
      </c>
      <c r="D31" s="45" t="s">
        <v>32</v>
      </c>
      <c r="E31" s="54">
        <v>31.72</v>
      </c>
      <c r="F31" s="54">
        <v>1</v>
      </c>
      <c r="G31" s="54">
        <v>1</v>
      </c>
      <c r="H31" s="54">
        <v>1.4274</v>
      </c>
      <c r="I31" s="54">
        <v>0.7137</v>
      </c>
      <c r="J31" s="54">
        <v>0.7137</v>
      </c>
    </row>
    <row r="32" ht="15.75" spans="1:10">
      <c r="A32" s="44">
        <v>29</v>
      </c>
      <c r="B32" s="45" t="s">
        <v>158</v>
      </c>
      <c r="C32" s="45" t="s">
        <v>165</v>
      </c>
      <c r="D32" s="45" t="s">
        <v>32</v>
      </c>
      <c r="E32" s="54">
        <v>4.87</v>
      </c>
      <c r="F32" s="54">
        <v>1</v>
      </c>
      <c r="G32" s="54">
        <v>1</v>
      </c>
      <c r="H32" s="54">
        <v>0.21915</v>
      </c>
      <c r="I32" s="54">
        <v>0.109575</v>
      </c>
      <c r="J32" s="54">
        <v>0.109575</v>
      </c>
    </row>
    <row r="33" ht="15.75" spans="1:10">
      <c r="A33" s="44">
        <v>30</v>
      </c>
      <c r="B33" s="45" t="s">
        <v>158</v>
      </c>
      <c r="C33" s="45" t="s">
        <v>166</v>
      </c>
      <c r="D33" s="45" t="s">
        <v>32</v>
      </c>
      <c r="E33" s="54">
        <v>148.5</v>
      </c>
      <c r="F33" s="54">
        <v>1</v>
      </c>
      <c r="G33" s="54">
        <v>1</v>
      </c>
      <c r="H33" s="54">
        <v>6.6825</v>
      </c>
      <c r="I33" s="54">
        <v>3.34125</v>
      </c>
      <c r="J33" s="54">
        <v>3.34125</v>
      </c>
    </row>
    <row r="34" ht="15.75" spans="1:10">
      <c r="A34" s="44">
        <v>31</v>
      </c>
      <c r="B34" s="45" t="s">
        <v>158</v>
      </c>
      <c r="C34" s="45" t="s">
        <v>167</v>
      </c>
      <c r="D34" s="45" t="s">
        <v>32</v>
      </c>
      <c r="E34" s="54">
        <v>484.6</v>
      </c>
      <c r="F34" s="54">
        <v>1</v>
      </c>
      <c r="G34" s="54">
        <v>1</v>
      </c>
      <c r="H34" s="54">
        <v>21.807</v>
      </c>
      <c r="I34" s="54">
        <v>10.9035</v>
      </c>
      <c r="J34" s="54">
        <v>10.9035</v>
      </c>
    </row>
    <row r="35" ht="15.75" spans="1:10">
      <c r="A35" s="44">
        <v>32</v>
      </c>
      <c r="B35" s="45" t="s">
        <v>158</v>
      </c>
      <c r="C35" s="45" t="s">
        <v>168</v>
      </c>
      <c r="D35" s="45" t="s">
        <v>32</v>
      </c>
      <c r="E35" s="54">
        <v>106.99</v>
      </c>
      <c r="F35" s="54">
        <v>1</v>
      </c>
      <c r="G35" s="54">
        <v>1</v>
      </c>
      <c r="H35" s="54">
        <v>4.81455</v>
      </c>
      <c r="I35" s="54">
        <v>2.407275</v>
      </c>
      <c r="J35" s="54">
        <v>2.407275</v>
      </c>
    </row>
    <row r="36" ht="15.75" spans="1:10">
      <c r="A36" s="44">
        <v>33</v>
      </c>
      <c r="B36" s="45" t="s">
        <v>158</v>
      </c>
      <c r="C36" s="45" t="s">
        <v>169</v>
      </c>
      <c r="D36" s="45" t="s">
        <v>32</v>
      </c>
      <c r="E36" s="54">
        <v>36.3</v>
      </c>
      <c r="F36" s="54">
        <v>1</v>
      </c>
      <c r="G36" s="54">
        <v>1</v>
      </c>
      <c r="H36" s="54">
        <v>1.6335</v>
      </c>
      <c r="I36" s="54">
        <v>0.81675</v>
      </c>
      <c r="J36" s="54">
        <v>0.81675</v>
      </c>
    </row>
    <row r="37" ht="15.75" spans="1:10">
      <c r="A37" s="44">
        <v>34</v>
      </c>
      <c r="B37" s="45" t="s">
        <v>158</v>
      </c>
      <c r="C37" s="45" t="s">
        <v>170</v>
      </c>
      <c r="D37" s="45" t="s">
        <v>32</v>
      </c>
      <c r="E37" s="54">
        <v>86.79</v>
      </c>
      <c r="F37" s="54">
        <v>1</v>
      </c>
      <c r="G37" s="54">
        <v>1</v>
      </c>
      <c r="H37" s="54">
        <v>3.90555</v>
      </c>
      <c r="I37" s="54">
        <v>1.952775</v>
      </c>
      <c r="J37" s="54">
        <v>1.952775</v>
      </c>
    </row>
    <row r="38" ht="15.75" spans="1:10">
      <c r="A38" s="44">
        <v>35</v>
      </c>
      <c r="B38" s="45" t="s">
        <v>158</v>
      </c>
      <c r="C38" s="45" t="s">
        <v>171</v>
      </c>
      <c r="D38" s="45" t="s">
        <v>32</v>
      </c>
      <c r="E38" s="54">
        <v>98.33</v>
      </c>
      <c r="F38" s="54">
        <v>1</v>
      </c>
      <c r="G38" s="54">
        <v>1</v>
      </c>
      <c r="H38" s="54">
        <v>4.42485</v>
      </c>
      <c r="I38" s="54">
        <v>2.212425</v>
      </c>
      <c r="J38" s="54">
        <v>2.212425</v>
      </c>
    </row>
    <row r="39" ht="15.75" spans="1:10">
      <c r="A39" s="44">
        <v>36</v>
      </c>
      <c r="B39" s="45" t="s">
        <v>158</v>
      </c>
      <c r="C39" s="45" t="s">
        <v>172</v>
      </c>
      <c r="D39" s="45" t="s">
        <v>32</v>
      </c>
      <c r="E39" s="54">
        <v>156.54</v>
      </c>
      <c r="F39" s="54">
        <v>1</v>
      </c>
      <c r="G39" s="54">
        <v>1</v>
      </c>
      <c r="H39" s="54">
        <v>7.0443</v>
      </c>
      <c r="I39" s="54">
        <v>3.52215</v>
      </c>
      <c r="J39" s="54">
        <v>3.52215</v>
      </c>
    </row>
    <row r="40" ht="15.75" spans="1:10">
      <c r="A40" s="44">
        <v>37</v>
      </c>
      <c r="B40" s="45" t="s">
        <v>173</v>
      </c>
      <c r="C40" s="45" t="s">
        <v>174</v>
      </c>
      <c r="D40" s="45" t="s">
        <v>32</v>
      </c>
      <c r="E40" s="54">
        <v>183.68</v>
      </c>
      <c r="F40" s="54">
        <v>1</v>
      </c>
      <c r="G40" s="54">
        <v>1</v>
      </c>
      <c r="H40" s="54">
        <v>8.2656</v>
      </c>
      <c r="I40" s="54">
        <v>4.1328</v>
      </c>
      <c r="J40" s="54">
        <v>4.1328</v>
      </c>
    </row>
    <row r="41" ht="15.75" spans="1:10">
      <c r="A41" s="44">
        <v>38</v>
      </c>
      <c r="B41" s="45" t="s">
        <v>173</v>
      </c>
      <c r="C41" s="45" t="s">
        <v>175</v>
      </c>
      <c r="D41" s="45" t="s">
        <v>32</v>
      </c>
      <c r="E41" s="54">
        <v>170.88</v>
      </c>
      <c r="F41" s="54">
        <v>1</v>
      </c>
      <c r="G41" s="54">
        <v>1</v>
      </c>
      <c r="H41" s="54">
        <v>7.6896</v>
      </c>
      <c r="I41" s="54">
        <v>3.8448</v>
      </c>
      <c r="J41" s="54">
        <v>3.8448</v>
      </c>
    </row>
    <row r="42" ht="15.75" spans="1:10">
      <c r="A42" s="44">
        <v>39</v>
      </c>
      <c r="B42" s="45" t="s">
        <v>173</v>
      </c>
      <c r="C42" s="45" t="s">
        <v>176</v>
      </c>
      <c r="D42" s="45" t="s">
        <v>32</v>
      </c>
      <c r="E42" s="54">
        <v>24.13</v>
      </c>
      <c r="F42" s="54">
        <v>1</v>
      </c>
      <c r="G42" s="54">
        <v>1</v>
      </c>
      <c r="H42" s="54">
        <v>1.08585</v>
      </c>
      <c r="I42" s="54">
        <v>0.542925</v>
      </c>
      <c r="J42" s="54">
        <v>0.542925</v>
      </c>
    </row>
    <row r="43" ht="15.75" spans="1:10">
      <c r="A43" s="44">
        <v>40</v>
      </c>
      <c r="B43" s="45" t="s">
        <v>177</v>
      </c>
      <c r="C43" s="45" t="s">
        <v>178</v>
      </c>
      <c r="D43" s="45" t="s">
        <v>32</v>
      </c>
      <c r="E43" s="54">
        <v>64.77</v>
      </c>
      <c r="F43" s="54">
        <v>1</v>
      </c>
      <c r="G43" s="54">
        <v>1</v>
      </c>
      <c r="H43" s="54">
        <v>2.91465</v>
      </c>
      <c r="I43" s="54">
        <v>1.457325</v>
      </c>
      <c r="J43" s="54">
        <v>1.457325</v>
      </c>
    </row>
    <row r="44" ht="15.75" spans="1:10">
      <c r="A44" s="46" t="s">
        <v>28</v>
      </c>
      <c r="B44" s="46"/>
      <c r="C44" s="46"/>
      <c r="D44" s="45" t="s">
        <v>32</v>
      </c>
      <c r="E44" s="55">
        <f>SUM(E4:E43)</f>
        <v>15283.08</v>
      </c>
      <c r="F44" s="56"/>
      <c r="G44" s="56"/>
      <c r="H44" s="55">
        <f>SUM(H4:H43)</f>
        <v>687.7386</v>
      </c>
      <c r="I44" s="55">
        <f>SUM(I4:I43)</f>
        <v>343.8693</v>
      </c>
      <c r="J44" s="55">
        <f>SUM(J4:J43)</f>
        <v>343.8693</v>
      </c>
    </row>
    <row r="45" spans="1:10">
      <c r="A45" s="38" t="s">
        <v>21</v>
      </c>
      <c r="B45" s="39" t="s">
        <v>132</v>
      </c>
      <c r="C45" s="40" t="s">
        <v>22</v>
      </c>
      <c r="D45" s="38" t="s">
        <v>23</v>
      </c>
      <c r="E45" s="40" t="s">
        <v>24</v>
      </c>
      <c r="F45" s="40" t="s">
        <v>25</v>
      </c>
      <c r="G45" s="40" t="s">
        <v>26</v>
      </c>
      <c r="H45" s="52" t="s">
        <v>27</v>
      </c>
      <c r="I45" s="67"/>
      <c r="J45" s="68"/>
    </row>
    <row r="46" spans="1:10">
      <c r="A46" s="41"/>
      <c r="B46" s="42"/>
      <c r="C46" s="43"/>
      <c r="D46" s="41"/>
      <c r="E46" s="43"/>
      <c r="F46" s="43"/>
      <c r="G46" s="43"/>
      <c r="H46" s="53" t="s">
        <v>28</v>
      </c>
      <c r="I46" s="53" t="s">
        <v>29</v>
      </c>
      <c r="J46" s="53" t="s">
        <v>30</v>
      </c>
    </row>
    <row r="47" ht="15.75" spans="1:10">
      <c r="A47" s="47">
        <v>1</v>
      </c>
      <c r="B47" s="48" t="s">
        <v>158</v>
      </c>
      <c r="C47" s="49" t="s">
        <v>169</v>
      </c>
      <c r="D47" s="45" t="s">
        <v>179</v>
      </c>
      <c r="E47" s="57">
        <v>337.34</v>
      </c>
      <c r="F47" s="54">
        <v>1</v>
      </c>
      <c r="G47" s="54">
        <v>1</v>
      </c>
      <c r="H47" s="58">
        <f t="shared" ref="H47:H55" si="0">E47*300/10000</f>
        <v>10.1202</v>
      </c>
      <c r="I47" s="58">
        <f t="shared" ref="I47:I55" si="1">H47/2</f>
        <v>5.0601</v>
      </c>
      <c r="J47" s="69">
        <f t="shared" ref="J47:J55" si="2">H47/2</f>
        <v>5.0601</v>
      </c>
    </row>
    <row r="48" ht="15.75" spans="1:10">
      <c r="A48" s="47">
        <v>2</v>
      </c>
      <c r="B48" s="48"/>
      <c r="C48" s="49" t="s">
        <v>180</v>
      </c>
      <c r="D48" s="45" t="s">
        <v>179</v>
      </c>
      <c r="E48" s="57">
        <v>137.3</v>
      </c>
      <c r="F48" s="54">
        <v>1</v>
      </c>
      <c r="G48" s="54">
        <v>1</v>
      </c>
      <c r="H48" s="58">
        <f t="shared" si="0"/>
        <v>4.119</v>
      </c>
      <c r="I48" s="58">
        <f t="shared" si="1"/>
        <v>2.0595</v>
      </c>
      <c r="J48" s="69">
        <f t="shared" si="2"/>
        <v>2.0595</v>
      </c>
    </row>
    <row r="49" ht="15.75" spans="1:10">
      <c r="A49" s="47">
        <v>3</v>
      </c>
      <c r="B49" s="48"/>
      <c r="C49" s="49" t="s">
        <v>165</v>
      </c>
      <c r="D49" s="45" t="s">
        <v>179</v>
      </c>
      <c r="E49" s="57">
        <v>568.02</v>
      </c>
      <c r="F49" s="54">
        <v>1</v>
      </c>
      <c r="G49" s="54">
        <v>1</v>
      </c>
      <c r="H49" s="58">
        <f t="shared" si="0"/>
        <v>17.0406</v>
      </c>
      <c r="I49" s="58">
        <f t="shared" si="1"/>
        <v>8.5203</v>
      </c>
      <c r="J49" s="69">
        <f t="shared" si="2"/>
        <v>8.5203</v>
      </c>
    </row>
    <row r="50" ht="15.75" spans="1:10">
      <c r="A50" s="47">
        <v>4</v>
      </c>
      <c r="B50" s="48"/>
      <c r="C50" s="49" t="s">
        <v>181</v>
      </c>
      <c r="D50" s="45" t="s">
        <v>179</v>
      </c>
      <c r="E50" s="57">
        <v>161.25</v>
      </c>
      <c r="F50" s="54">
        <v>1</v>
      </c>
      <c r="G50" s="54">
        <v>1</v>
      </c>
      <c r="H50" s="58">
        <f t="shared" si="0"/>
        <v>4.8375</v>
      </c>
      <c r="I50" s="58">
        <f t="shared" si="1"/>
        <v>2.41875</v>
      </c>
      <c r="J50" s="69">
        <f t="shared" si="2"/>
        <v>2.41875</v>
      </c>
    </row>
    <row r="51" ht="15.75" spans="1:10">
      <c r="A51" s="47">
        <v>5</v>
      </c>
      <c r="B51" s="48"/>
      <c r="C51" s="49" t="s">
        <v>167</v>
      </c>
      <c r="D51" s="45" t="s">
        <v>179</v>
      </c>
      <c r="E51" s="57">
        <v>59.7</v>
      </c>
      <c r="F51" s="54">
        <v>1</v>
      </c>
      <c r="G51" s="54">
        <v>1</v>
      </c>
      <c r="H51" s="58">
        <f t="shared" si="0"/>
        <v>1.791</v>
      </c>
      <c r="I51" s="58">
        <f t="shared" si="1"/>
        <v>0.8955</v>
      </c>
      <c r="J51" s="69">
        <f t="shared" si="2"/>
        <v>0.8955</v>
      </c>
    </row>
    <row r="52" ht="15.75" spans="1:10">
      <c r="A52" s="47">
        <v>6</v>
      </c>
      <c r="B52" s="48" t="s">
        <v>147</v>
      </c>
      <c r="C52" s="49" t="s">
        <v>149</v>
      </c>
      <c r="D52" s="45" t="s">
        <v>179</v>
      </c>
      <c r="E52" s="57">
        <v>138.77</v>
      </c>
      <c r="F52" s="54">
        <v>1</v>
      </c>
      <c r="G52" s="54">
        <v>1</v>
      </c>
      <c r="H52" s="58">
        <f t="shared" si="0"/>
        <v>4.1631</v>
      </c>
      <c r="I52" s="58">
        <f t="shared" si="1"/>
        <v>2.08155</v>
      </c>
      <c r="J52" s="69">
        <f t="shared" si="2"/>
        <v>2.08155</v>
      </c>
    </row>
    <row r="53" ht="15.75" spans="1:10">
      <c r="A53" s="47">
        <v>7</v>
      </c>
      <c r="B53" s="48" t="s">
        <v>135</v>
      </c>
      <c r="C53" s="49" t="s">
        <v>144</v>
      </c>
      <c r="D53" s="45" t="s">
        <v>179</v>
      </c>
      <c r="E53" s="57">
        <v>536.49</v>
      </c>
      <c r="F53" s="54">
        <v>1</v>
      </c>
      <c r="G53" s="54">
        <v>1</v>
      </c>
      <c r="H53" s="58">
        <f t="shared" si="0"/>
        <v>16.0947</v>
      </c>
      <c r="I53" s="58">
        <f t="shared" si="1"/>
        <v>8.04735</v>
      </c>
      <c r="J53" s="69">
        <f t="shared" si="2"/>
        <v>8.04735</v>
      </c>
    </row>
    <row r="54" ht="15.75" spans="1:10">
      <c r="A54" s="47">
        <v>8</v>
      </c>
      <c r="B54" s="48"/>
      <c r="C54" s="49" t="s">
        <v>182</v>
      </c>
      <c r="D54" s="45" t="s">
        <v>179</v>
      </c>
      <c r="E54" s="57">
        <v>499.1</v>
      </c>
      <c r="F54" s="54">
        <v>1</v>
      </c>
      <c r="G54" s="54">
        <v>1</v>
      </c>
      <c r="H54" s="58">
        <f t="shared" si="0"/>
        <v>14.973</v>
      </c>
      <c r="I54" s="58">
        <f t="shared" si="1"/>
        <v>7.4865</v>
      </c>
      <c r="J54" s="69">
        <f t="shared" si="2"/>
        <v>7.4865</v>
      </c>
    </row>
    <row r="55" ht="15.75" spans="1:10">
      <c r="A55" s="44" t="s">
        <v>28</v>
      </c>
      <c r="B55" s="44"/>
      <c r="C55" s="44"/>
      <c r="D55" s="45" t="s">
        <v>179</v>
      </c>
      <c r="E55" s="59">
        <f>SUM(E47:E54)</f>
        <v>2437.97</v>
      </c>
      <c r="F55" s="60"/>
      <c r="G55" s="61"/>
      <c r="H55" s="62">
        <f>E55*300/10000</f>
        <v>73.1391</v>
      </c>
      <c r="I55" s="62">
        <f t="shared" si="1"/>
        <v>36.56955</v>
      </c>
      <c r="J55" s="70">
        <f t="shared" si="2"/>
        <v>36.56955</v>
      </c>
    </row>
    <row r="56" spans="1:10">
      <c r="A56" s="38" t="s">
        <v>21</v>
      </c>
      <c r="B56" s="39" t="s">
        <v>132</v>
      </c>
      <c r="C56" s="40" t="s">
        <v>22</v>
      </c>
      <c r="D56" s="38" t="s">
        <v>23</v>
      </c>
      <c r="E56" s="40" t="s">
        <v>24</v>
      </c>
      <c r="F56" s="40" t="s">
        <v>25</v>
      </c>
      <c r="G56" s="40" t="s">
        <v>26</v>
      </c>
      <c r="H56" s="52" t="s">
        <v>27</v>
      </c>
      <c r="I56" s="67"/>
      <c r="J56" s="68"/>
    </row>
    <row r="57" spans="1:10">
      <c r="A57" s="41"/>
      <c r="B57" s="42"/>
      <c r="C57" s="43"/>
      <c r="D57" s="41"/>
      <c r="E57" s="43"/>
      <c r="F57" s="43"/>
      <c r="G57" s="43"/>
      <c r="H57" s="53" t="s">
        <v>28</v>
      </c>
      <c r="I57" s="53" t="s">
        <v>29</v>
      </c>
      <c r="J57" s="53" t="s">
        <v>30</v>
      </c>
    </row>
    <row r="58" ht="15.75" spans="1:10">
      <c r="A58" s="44">
        <v>1</v>
      </c>
      <c r="B58" s="44" t="s">
        <v>177</v>
      </c>
      <c r="C58" s="50" t="s">
        <v>183</v>
      </c>
      <c r="D58" s="51" t="s">
        <v>184</v>
      </c>
      <c r="E58" s="63">
        <v>1717.18</v>
      </c>
      <c r="F58" s="64"/>
      <c r="G58" s="64"/>
      <c r="H58" s="65">
        <v>60.1013</v>
      </c>
      <c r="I58" s="65">
        <v>30.05065</v>
      </c>
      <c r="J58" s="65">
        <v>30.05065</v>
      </c>
    </row>
    <row r="59" ht="15.75" spans="1:10">
      <c r="A59" s="44">
        <v>2</v>
      </c>
      <c r="B59" s="44"/>
      <c r="C59" s="50" t="s">
        <v>185</v>
      </c>
      <c r="D59" s="51" t="s">
        <v>184</v>
      </c>
      <c r="E59" s="63">
        <v>1066.19</v>
      </c>
      <c r="F59" s="64"/>
      <c r="G59" s="64"/>
      <c r="H59" s="65">
        <v>37.31665</v>
      </c>
      <c r="I59" s="65">
        <v>18.658325</v>
      </c>
      <c r="J59" s="65">
        <v>18.658325</v>
      </c>
    </row>
    <row r="60" ht="15.75" spans="1:10">
      <c r="A60" s="44">
        <v>3</v>
      </c>
      <c r="B60" s="44"/>
      <c r="C60" s="50" t="s">
        <v>186</v>
      </c>
      <c r="D60" s="51" t="s">
        <v>184</v>
      </c>
      <c r="E60" s="63">
        <v>561.67</v>
      </c>
      <c r="F60" s="64"/>
      <c r="G60" s="64"/>
      <c r="H60" s="65">
        <v>19.65845</v>
      </c>
      <c r="I60" s="65">
        <v>9.829225</v>
      </c>
      <c r="J60" s="65">
        <v>9.829225</v>
      </c>
    </row>
    <row r="61" ht="15.75" spans="1:10">
      <c r="A61" s="44">
        <v>4</v>
      </c>
      <c r="B61" s="44"/>
      <c r="C61" s="50" t="s">
        <v>178</v>
      </c>
      <c r="D61" s="51" t="s">
        <v>184</v>
      </c>
      <c r="E61" s="63">
        <v>1252.47</v>
      </c>
      <c r="F61" s="64"/>
      <c r="G61" s="64"/>
      <c r="H61" s="65">
        <v>43.83645</v>
      </c>
      <c r="I61" s="65">
        <v>21.918225</v>
      </c>
      <c r="J61" s="65">
        <v>21.918225</v>
      </c>
    </row>
    <row r="62" ht="15.75" spans="1:10">
      <c r="A62" s="44">
        <v>5</v>
      </c>
      <c r="B62" s="44"/>
      <c r="C62" s="50" t="s">
        <v>187</v>
      </c>
      <c r="D62" s="51" t="s">
        <v>184</v>
      </c>
      <c r="E62" s="66">
        <v>607.2</v>
      </c>
      <c r="F62" s="64"/>
      <c r="G62" s="64"/>
      <c r="H62" s="65">
        <v>21.252</v>
      </c>
      <c r="I62" s="65">
        <v>10.626</v>
      </c>
      <c r="J62" s="65">
        <v>10.626</v>
      </c>
    </row>
    <row r="63" ht="15.75" spans="1:10">
      <c r="A63" s="44">
        <v>6</v>
      </c>
      <c r="B63" s="44"/>
      <c r="C63" s="50" t="s">
        <v>188</v>
      </c>
      <c r="D63" s="51" t="s">
        <v>184</v>
      </c>
      <c r="E63" s="63">
        <v>288.14</v>
      </c>
      <c r="F63" s="64"/>
      <c r="G63" s="64"/>
      <c r="H63" s="65">
        <v>10.0849</v>
      </c>
      <c r="I63" s="65">
        <v>5.04245</v>
      </c>
      <c r="J63" s="65">
        <v>5.04245</v>
      </c>
    </row>
    <row r="64" ht="15.75" spans="1:10">
      <c r="A64" s="44">
        <v>7</v>
      </c>
      <c r="B64" s="44"/>
      <c r="C64" s="50" t="s">
        <v>189</v>
      </c>
      <c r="D64" s="51" t="s">
        <v>184</v>
      </c>
      <c r="E64" s="63">
        <v>1704.14</v>
      </c>
      <c r="F64" s="64"/>
      <c r="G64" s="64"/>
      <c r="H64" s="65">
        <v>59.6449</v>
      </c>
      <c r="I64" s="65">
        <v>29.82245</v>
      </c>
      <c r="J64" s="65">
        <v>29.82245</v>
      </c>
    </row>
    <row r="65" ht="15.75" spans="1:10">
      <c r="A65" s="44">
        <v>8</v>
      </c>
      <c r="B65" s="44"/>
      <c r="C65" s="50" t="s">
        <v>190</v>
      </c>
      <c r="D65" s="51" t="s">
        <v>184</v>
      </c>
      <c r="E65" s="63">
        <v>2554.99</v>
      </c>
      <c r="F65" s="64"/>
      <c r="G65" s="64"/>
      <c r="H65" s="65">
        <v>89.42465</v>
      </c>
      <c r="I65" s="65">
        <v>44.712325</v>
      </c>
      <c r="J65" s="65">
        <v>44.712325</v>
      </c>
    </row>
    <row r="66" ht="15.75" spans="1:10">
      <c r="A66" s="44">
        <v>9</v>
      </c>
      <c r="B66" s="44"/>
      <c r="C66" s="71" t="s">
        <v>191</v>
      </c>
      <c r="D66" s="51" t="s">
        <v>184</v>
      </c>
      <c r="E66" s="63">
        <v>857.33</v>
      </c>
      <c r="F66" s="64"/>
      <c r="G66" s="64"/>
      <c r="H66" s="65">
        <v>30.00655</v>
      </c>
      <c r="I66" s="65">
        <v>15.003275</v>
      </c>
      <c r="J66" s="65">
        <v>15.003275</v>
      </c>
    </row>
    <row r="67" ht="15.75" spans="1:10">
      <c r="A67" s="46" t="s">
        <v>28</v>
      </c>
      <c r="B67" s="46"/>
      <c r="C67" s="46"/>
      <c r="D67" s="51" t="s">
        <v>184</v>
      </c>
      <c r="E67" s="72">
        <f>SUM(E58:E66)</f>
        <v>10609.31</v>
      </c>
      <c r="F67" s="73"/>
      <c r="G67" s="65"/>
      <c r="H67" s="74">
        <f>E67*350/10000</f>
        <v>371.32585</v>
      </c>
      <c r="I67" s="74">
        <f>H67/2</f>
        <v>185.662925</v>
      </c>
      <c r="J67" s="75">
        <f>H67/2</f>
        <v>185.662925</v>
      </c>
    </row>
  </sheetData>
  <mergeCells count="31">
    <mergeCell ref="A1:J1"/>
    <mergeCell ref="H2:J2"/>
    <mergeCell ref="A44:C44"/>
    <mergeCell ref="H45:J45"/>
    <mergeCell ref="A55:C55"/>
    <mergeCell ref="H56:J56"/>
    <mergeCell ref="A67:C67"/>
    <mergeCell ref="A2:A3"/>
    <mergeCell ref="A45:A46"/>
    <mergeCell ref="A56:A57"/>
    <mergeCell ref="B2:B3"/>
    <mergeCell ref="B45:B46"/>
    <mergeCell ref="B47:B51"/>
    <mergeCell ref="B53:B54"/>
    <mergeCell ref="B56:B57"/>
    <mergeCell ref="B58:B66"/>
    <mergeCell ref="C2:C3"/>
    <mergeCell ref="C45:C46"/>
    <mergeCell ref="C56:C57"/>
    <mergeCell ref="D2:D3"/>
    <mergeCell ref="D45:D46"/>
    <mergeCell ref="D56:D57"/>
    <mergeCell ref="E2:E3"/>
    <mergeCell ref="E45:E46"/>
    <mergeCell ref="E56:E57"/>
    <mergeCell ref="F2:F3"/>
    <mergeCell ref="F45:F46"/>
    <mergeCell ref="F56:F57"/>
    <mergeCell ref="G2:G3"/>
    <mergeCell ref="G45:G46"/>
    <mergeCell ref="G56:G5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C12" sqref="C12"/>
    </sheetView>
  </sheetViews>
  <sheetFormatPr defaultColWidth="9" defaultRowHeight="13.5"/>
  <cols>
    <col min="2" max="2" width="28" customWidth="true"/>
    <col min="3" max="3" width="18.8833333333333" customWidth="true"/>
    <col min="4" max="4" width="13" customWidth="true"/>
    <col min="7" max="8" width="9.25"/>
  </cols>
  <sheetData>
    <row r="1" ht="28.2" customHeight="true" spans="1:11">
      <c r="A1" s="26" t="s">
        <v>192</v>
      </c>
      <c r="B1" s="26"/>
      <c r="C1" s="26"/>
      <c r="D1" s="26"/>
      <c r="E1" s="26"/>
      <c r="F1" s="26"/>
      <c r="G1" s="26"/>
      <c r="H1" s="26"/>
      <c r="I1" s="26"/>
      <c r="J1" s="26"/>
      <c r="K1" s="34"/>
    </row>
    <row r="2" ht="19.2" customHeight="true" spans="1:11">
      <c r="A2" s="27"/>
      <c r="B2" s="27"/>
      <c r="C2" s="27"/>
      <c r="D2" s="27"/>
      <c r="E2" s="27"/>
      <c r="F2" s="27"/>
      <c r="G2" s="27"/>
      <c r="H2" s="27"/>
      <c r="I2" s="27"/>
      <c r="J2" s="27"/>
      <c r="K2" s="34"/>
    </row>
    <row r="3" ht="42.6" customHeight="true" spans="1:10">
      <c r="A3" s="28" t="s">
        <v>21</v>
      </c>
      <c r="B3" s="28" t="s">
        <v>22</v>
      </c>
      <c r="C3" s="28" t="s">
        <v>24</v>
      </c>
      <c r="D3" s="29" t="s">
        <v>25</v>
      </c>
      <c r="E3" s="29" t="s">
        <v>26</v>
      </c>
      <c r="F3" s="28" t="s">
        <v>27</v>
      </c>
      <c r="G3" s="28"/>
      <c r="H3" s="28"/>
      <c r="I3" s="29" t="s">
        <v>193</v>
      </c>
      <c r="J3" s="29" t="s">
        <v>194</v>
      </c>
    </row>
    <row r="4" spans="1:10">
      <c r="A4" s="28"/>
      <c r="B4" s="28"/>
      <c r="C4" s="28"/>
      <c r="D4" s="29"/>
      <c r="E4" s="29"/>
      <c r="F4" s="28" t="s">
        <v>28</v>
      </c>
      <c r="G4" s="28" t="s">
        <v>29</v>
      </c>
      <c r="H4" s="28" t="s">
        <v>30</v>
      </c>
      <c r="I4" s="29"/>
      <c r="J4" s="29"/>
    </row>
    <row r="5" ht="18" customHeight="true" spans="1:10">
      <c r="A5" s="30">
        <v>1</v>
      </c>
      <c r="B5" s="31" t="s">
        <v>195</v>
      </c>
      <c r="C5" s="31">
        <v>259.12</v>
      </c>
      <c r="D5" s="32">
        <v>1</v>
      </c>
      <c r="E5" s="32">
        <v>41</v>
      </c>
      <c r="F5" s="31">
        <v>11.6604</v>
      </c>
      <c r="G5" s="31">
        <v>5.8302</v>
      </c>
      <c r="H5" s="31">
        <v>5.8302</v>
      </c>
      <c r="I5" s="35"/>
      <c r="J5" s="35"/>
    </row>
    <row r="6" ht="18" customHeight="true" spans="1:10">
      <c r="A6" s="30">
        <v>2</v>
      </c>
      <c r="B6" s="31" t="s">
        <v>196</v>
      </c>
      <c r="C6" s="32">
        <v>138.53</v>
      </c>
      <c r="D6" s="32">
        <v>1</v>
      </c>
      <c r="E6" s="32">
        <v>61</v>
      </c>
      <c r="F6" s="32">
        <v>6.23385</v>
      </c>
      <c r="G6" s="32">
        <v>3.116925</v>
      </c>
      <c r="H6" s="32">
        <v>3.116925</v>
      </c>
      <c r="I6" s="35"/>
      <c r="J6" s="35"/>
    </row>
    <row r="7" ht="18" customHeight="true" spans="1:10">
      <c r="A7" s="30">
        <v>3</v>
      </c>
      <c r="B7" s="32" t="s">
        <v>197</v>
      </c>
      <c r="C7" s="32">
        <v>124.2</v>
      </c>
      <c r="D7" s="32">
        <v>1</v>
      </c>
      <c r="E7" s="32">
        <v>48</v>
      </c>
      <c r="F7" s="32">
        <v>5.589</v>
      </c>
      <c r="G7" s="32">
        <v>2.7945</v>
      </c>
      <c r="H7" s="32">
        <v>2.7945</v>
      </c>
      <c r="I7" s="35"/>
      <c r="J7" s="35"/>
    </row>
    <row r="8" ht="18" customHeight="true" spans="1:10">
      <c r="A8" s="30">
        <v>4</v>
      </c>
      <c r="B8" s="32" t="s">
        <v>198</v>
      </c>
      <c r="C8" s="32">
        <v>197.5</v>
      </c>
      <c r="D8" s="32">
        <v>1</v>
      </c>
      <c r="E8" s="32">
        <v>1</v>
      </c>
      <c r="F8" s="32">
        <v>8.8875</v>
      </c>
      <c r="G8" s="32">
        <v>4.44375</v>
      </c>
      <c r="H8" s="32">
        <v>4.44375</v>
      </c>
      <c r="I8" s="35"/>
      <c r="J8" s="35"/>
    </row>
    <row r="9" ht="18" customHeight="true" spans="1:10">
      <c r="A9" s="30">
        <v>5</v>
      </c>
      <c r="B9" s="32" t="s">
        <v>199</v>
      </c>
      <c r="C9" s="32">
        <v>50.1</v>
      </c>
      <c r="D9" s="32">
        <v>1</v>
      </c>
      <c r="E9" s="32">
        <v>1</v>
      </c>
      <c r="F9" s="32">
        <v>2.2545</v>
      </c>
      <c r="G9" s="32">
        <v>1.12725</v>
      </c>
      <c r="H9" s="32">
        <v>1.12725</v>
      </c>
      <c r="I9" s="35"/>
      <c r="J9" s="35"/>
    </row>
    <row r="10" ht="18" customHeight="true" spans="1:10">
      <c r="A10" s="30">
        <v>6</v>
      </c>
      <c r="B10" s="32" t="s">
        <v>200</v>
      </c>
      <c r="C10" s="32">
        <v>120</v>
      </c>
      <c r="D10" s="32">
        <v>1</v>
      </c>
      <c r="E10" s="32">
        <v>1</v>
      </c>
      <c r="F10" s="32">
        <v>5.4</v>
      </c>
      <c r="G10" s="32">
        <v>2.7</v>
      </c>
      <c r="H10" s="32">
        <v>2.7</v>
      </c>
      <c r="I10" s="35"/>
      <c r="J10" s="35"/>
    </row>
    <row r="11" ht="18" customHeight="true" spans="1:10">
      <c r="A11" s="30">
        <v>7</v>
      </c>
      <c r="B11" s="32" t="s">
        <v>201</v>
      </c>
      <c r="C11" s="32">
        <v>120</v>
      </c>
      <c r="D11" s="32">
        <v>1</v>
      </c>
      <c r="E11" s="32">
        <v>1</v>
      </c>
      <c r="F11" s="32">
        <v>5.4</v>
      </c>
      <c r="G11" s="32">
        <v>2.7</v>
      </c>
      <c r="H11" s="32">
        <v>2.7</v>
      </c>
      <c r="I11" s="35"/>
      <c r="J11" s="35"/>
    </row>
    <row r="12" ht="18" customHeight="true" spans="1:10">
      <c r="A12" s="30"/>
      <c r="B12" s="33" t="s">
        <v>28</v>
      </c>
      <c r="C12" s="32">
        <v>1009.45</v>
      </c>
      <c r="D12" s="32">
        <v>7</v>
      </c>
      <c r="E12" s="32">
        <v>154</v>
      </c>
      <c r="F12" s="32">
        <v>45.42525</v>
      </c>
      <c r="G12" s="32">
        <v>22.712625</v>
      </c>
      <c r="H12" s="32">
        <v>22.712625</v>
      </c>
      <c r="I12" s="36">
        <v>571.83</v>
      </c>
      <c r="J12" s="35"/>
    </row>
  </sheetData>
  <mergeCells count="9">
    <mergeCell ref="A1:J1"/>
    <mergeCell ref="F3:H3"/>
    <mergeCell ref="A3:A4"/>
    <mergeCell ref="B3:B4"/>
    <mergeCell ref="C3:C4"/>
    <mergeCell ref="D3:D4"/>
    <mergeCell ref="E3:E4"/>
    <mergeCell ref="I3:I4"/>
    <mergeCell ref="J3:J4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opLeftCell="A9" workbookViewId="0">
      <selection activeCell="D31" sqref="D31"/>
    </sheetView>
  </sheetViews>
  <sheetFormatPr defaultColWidth="9" defaultRowHeight="13.5"/>
  <cols>
    <col min="2" max="2" width="45.6666666666667" customWidth="true"/>
    <col min="3" max="3" width="13.2166666666667" customWidth="true"/>
    <col min="8" max="9" width="9.25"/>
  </cols>
  <sheetData>
    <row r="1" ht="27" spans="1:11">
      <c r="A1" s="2" t="s">
        <v>202</v>
      </c>
      <c r="B1" s="2"/>
      <c r="C1" s="2"/>
      <c r="D1" s="2"/>
      <c r="E1" s="2"/>
      <c r="F1" s="2"/>
      <c r="G1" s="2"/>
      <c r="H1" s="2"/>
      <c r="I1" s="2"/>
      <c r="J1" s="25"/>
      <c r="K1" s="25"/>
    </row>
    <row r="2" ht="18" customHeight="true"/>
    <row r="3" ht="18" customHeight="true" spans="1:9">
      <c r="A3" s="3" t="s">
        <v>21</v>
      </c>
      <c r="B3" s="3" t="s">
        <v>22</v>
      </c>
      <c r="C3" s="3" t="s">
        <v>23</v>
      </c>
      <c r="D3" s="4" t="s">
        <v>24</v>
      </c>
      <c r="E3" s="4" t="s">
        <v>25</v>
      </c>
      <c r="F3" s="4" t="s">
        <v>26</v>
      </c>
      <c r="G3" s="3" t="s">
        <v>27</v>
      </c>
      <c r="H3" s="3"/>
      <c r="I3" s="3"/>
    </row>
    <row r="4" ht="18" customHeight="true" spans="1:9">
      <c r="A4" s="3"/>
      <c r="B4" s="3"/>
      <c r="C4" s="3"/>
      <c r="D4" s="4"/>
      <c r="E4" s="4"/>
      <c r="F4" s="4"/>
      <c r="G4" s="3" t="s">
        <v>28</v>
      </c>
      <c r="H4" s="3" t="s">
        <v>29</v>
      </c>
      <c r="I4" s="3" t="s">
        <v>30</v>
      </c>
    </row>
    <row r="5" ht="18" customHeight="true" spans="1:9">
      <c r="A5" s="5">
        <v>1</v>
      </c>
      <c r="B5" s="6" t="s">
        <v>203</v>
      </c>
      <c r="C5" s="7" t="s">
        <v>32</v>
      </c>
      <c r="D5" s="8">
        <v>1606.11</v>
      </c>
      <c r="E5" s="8">
        <v>1</v>
      </c>
      <c r="F5" s="8">
        <v>20</v>
      </c>
      <c r="G5" s="8">
        <v>72.27495</v>
      </c>
      <c r="H5" s="8">
        <v>36.137475</v>
      </c>
      <c r="I5" s="8">
        <v>36.137475</v>
      </c>
    </row>
    <row r="6" ht="18" customHeight="true" spans="1:9">
      <c r="A6" s="5">
        <v>2</v>
      </c>
      <c r="B6" s="6" t="s">
        <v>204</v>
      </c>
      <c r="C6" s="7" t="s">
        <v>32</v>
      </c>
      <c r="D6" s="8">
        <v>596.51</v>
      </c>
      <c r="E6" s="8">
        <v>1</v>
      </c>
      <c r="F6" s="8">
        <v>5</v>
      </c>
      <c r="G6" s="8">
        <v>26.84295</v>
      </c>
      <c r="H6" s="8">
        <v>13.421475</v>
      </c>
      <c r="I6" s="8">
        <v>13.421475</v>
      </c>
    </row>
    <row r="7" ht="18" customHeight="true" spans="1:9">
      <c r="A7" s="9">
        <v>3</v>
      </c>
      <c r="B7" s="6" t="s">
        <v>205</v>
      </c>
      <c r="C7" s="9" t="s">
        <v>32</v>
      </c>
      <c r="D7" s="8">
        <v>682.48</v>
      </c>
      <c r="E7" s="8">
        <v>1</v>
      </c>
      <c r="F7" s="8">
        <v>4</v>
      </c>
      <c r="G7" s="8">
        <v>30.7116</v>
      </c>
      <c r="H7" s="8">
        <v>15.3558</v>
      </c>
      <c r="I7" s="8">
        <v>15.3558</v>
      </c>
    </row>
    <row r="8" ht="18" customHeight="true" spans="1:9">
      <c r="A8" s="5">
        <v>4</v>
      </c>
      <c r="B8" s="6" t="s">
        <v>206</v>
      </c>
      <c r="C8" s="7" t="s">
        <v>32</v>
      </c>
      <c r="D8" s="8">
        <v>886.37</v>
      </c>
      <c r="E8" s="8">
        <v>1</v>
      </c>
      <c r="F8" s="8">
        <v>9</v>
      </c>
      <c r="G8" s="8">
        <v>39.88665</v>
      </c>
      <c r="H8" s="8">
        <v>19.943325</v>
      </c>
      <c r="I8" s="8">
        <v>19.943325</v>
      </c>
    </row>
    <row r="9" ht="18" customHeight="true" spans="1:9">
      <c r="A9" s="5">
        <v>5</v>
      </c>
      <c r="B9" s="6" t="s">
        <v>207</v>
      </c>
      <c r="C9" s="7" t="s">
        <v>32</v>
      </c>
      <c r="D9" s="8">
        <v>232.67</v>
      </c>
      <c r="E9" s="8">
        <v>1</v>
      </c>
      <c r="F9" s="8">
        <v>3</v>
      </c>
      <c r="G9" s="8">
        <v>10.47015</v>
      </c>
      <c r="H9" s="8">
        <v>5.235075</v>
      </c>
      <c r="I9" s="8">
        <v>5.235075</v>
      </c>
    </row>
    <row r="10" ht="18" customHeight="true" spans="1:9">
      <c r="A10" s="5">
        <v>6</v>
      </c>
      <c r="B10" s="6" t="s">
        <v>208</v>
      </c>
      <c r="C10" s="7" t="s">
        <v>32</v>
      </c>
      <c r="D10" s="8">
        <v>319.43</v>
      </c>
      <c r="E10" s="8">
        <v>1</v>
      </c>
      <c r="F10" s="8">
        <v>5</v>
      </c>
      <c r="G10" s="8">
        <v>14.37435</v>
      </c>
      <c r="H10" s="8">
        <v>7.187175</v>
      </c>
      <c r="I10" s="8">
        <v>7.187175</v>
      </c>
    </row>
    <row r="11" ht="18" customHeight="true" spans="1:9">
      <c r="A11" s="5">
        <v>7</v>
      </c>
      <c r="B11" s="6" t="s">
        <v>209</v>
      </c>
      <c r="C11" s="7" t="s">
        <v>32</v>
      </c>
      <c r="D11" s="8">
        <v>608.28</v>
      </c>
      <c r="E11" s="8">
        <v>1</v>
      </c>
      <c r="F11" s="8">
        <v>6</v>
      </c>
      <c r="G11" s="8">
        <v>27.3726</v>
      </c>
      <c r="H11" s="8">
        <v>13.6863</v>
      </c>
      <c r="I11" s="8">
        <v>13.6863</v>
      </c>
    </row>
    <row r="12" ht="18" customHeight="true" spans="1:9">
      <c r="A12" s="5">
        <v>8</v>
      </c>
      <c r="B12" s="6" t="s">
        <v>210</v>
      </c>
      <c r="C12" s="7" t="s">
        <v>32</v>
      </c>
      <c r="D12" s="8">
        <v>38.84</v>
      </c>
      <c r="E12" s="8">
        <v>1</v>
      </c>
      <c r="F12" s="8">
        <v>1</v>
      </c>
      <c r="G12" s="8">
        <v>1.7478</v>
      </c>
      <c r="H12" s="8">
        <v>0.8739</v>
      </c>
      <c r="I12" s="8">
        <v>0.8739</v>
      </c>
    </row>
    <row r="13" ht="18" customHeight="true" spans="1:9">
      <c r="A13" s="5">
        <v>9</v>
      </c>
      <c r="B13" s="10" t="s">
        <v>211</v>
      </c>
      <c r="C13" s="7" t="s">
        <v>32</v>
      </c>
      <c r="D13" s="8">
        <v>397.3</v>
      </c>
      <c r="E13" s="8">
        <v>1</v>
      </c>
      <c r="F13" s="8">
        <v>5</v>
      </c>
      <c r="G13" s="8">
        <v>17.8785</v>
      </c>
      <c r="H13" s="8">
        <v>8.93925</v>
      </c>
      <c r="I13" s="8">
        <v>8.93925</v>
      </c>
    </row>
    <row r="14" s="1" customFormat="true" ht="18" customHeight="true" spans="1:16">
      <c r="A14" s="5">
        <v>10</v>
      </c>
      <c r="B14" s="6" t="s">
        <v>212</v>
      </c>
      <c r="C14" s="7" t="s">
        <v>32</v>
      </c>
      <c r="D14" s="8">
        <v>808.07</v>
      </c>
      <c r="E14" s="8">
        <v>1</v>
      </c>
      <c r="F14" s="8">
        <v>3</v>
      </c>
      <c r="G14" s="8">
        <v>36.36315</v>
      </c>
      <c r="H14" s="8">
        <v>18.181575</v>
      </c>
      <c r="I14" s="8">
        <v>18.181575</v>
      </c>
      <c r="J14"/>
      <c r="K14"/>
      <c r="L14"/>
      <c r="M14"/>
      <c r="N14"/>
      <c r="O14"/>
      <c r="P14"/>
    </row>
    <row r="15" ht="18" customHeight="true" spans="1:9">
      <c r="A15" s="5">
        <v>11</v>
      </c>
      <c r="B15" s="11" t="s">
        <v>213</v>
      </c>
      <c r="C15" s="11" t="s">
        <v>32</v>
      </c>
      <c r="D15" s="12">
        <v>50.66</v>
      </c>
      <c r="E15" s="12">
        <v>1</v>
      </c>
      <c r="F15" s="12">
        <v>1</v>
      </c>
      <c r="G15" s="12">
        <v>2.2797</v>
      </c>
      <c r="H15" s="12">
        <v>1.13985</v>
      </c>
      <c r="I15" s="12">
        <v>1.13985</v>
      </c>
    </row>
    <row r="16" ht="18" customHeight="true" spans="1:9">
      <c r="A16" s="5">
        <v>12</v>
      </c>
      <c r="B16" s="11" t="s">
        <v>214</v>
      </c>
      <c r="C16" s="11" t="s">
        <v>32</v>
      </c>
      <c r="D16" s="12">
        <v>19.63</v>
      </c>
      <c r="E16" s="12">
        <v>1</v>
      </c>
      <c r="F16" s="12">
        <v>1</v>
      </c>
      <c r="G16" s="12">
        <v>0.88335</v>
      </c>
      <c r="H16" s="12">
        <v>0.441675</v>
      </c>
      <c r="I16" s="12">
        <v>0.441675</v>
      </c>
    </row>
    <row r="17" ht="18" customHeight="true" spans="1:9">
      <c r="A17" s="5">
        <v>13</v>
      </c>
      <c r="B17" s="11" t="s">
        <v>215</v>
      </c>
      <c r="C17" s="11" t="s">
        <v>32</v>
      </c>
      <c r="D17" s="12">
        <v>45.54</v>
      </c>
      <c r="E17" s="12">
        <v>1</v>
      </c>
      <c r="F17" s="12">
        <v>1</v>
      </c>
      <c r="G17" s="12">
        <v>2.0493</v>
      </c>
      <c r="H17" s="12">
        <v>1.02465</v>
      </c>
      <c r="I17" s="12">
        <v>1.02465</v>
      </c>
    </row>
    <row r="18" ht="18" customHeight="true" spans="1:9">
      <c r="A18" s="5">
        <v>14</v>
      </c>
      <c r="B18" s="11" t="s">
        <v>216</v>
      </c>
      <c r="C18" s="11" t="s">
        <v>32</v>
      </c>
      <c r="D18" s="12">
        <v>11.93</v>
      </c>
      <c r="E18" s="12">
        <v>1</v>
      </c>
      <c r="F18" s="12">
        <v>1</v>
      </c>
      <c r="G18" s="12">
        <v>0.53685</v>
      </c>
      <c r="H18" s="12">
        <v>0.268425</v>
      </c>
      <c r="I18" s="12">
        <v>0.268425</v>
      </c>
    </row>
    <row r="19" ht="18" customHeight="true" spans="1:9">
      <c r="A19" s="5">
        <v>15</v>
      </c>
      <c r="B19" s="11" t="s">
        <v>217</v>
      </c>
      <c r="C19" s="11" t="s">
        <v>32</v>
      </c>
      <c r="D19" s="12">
        <v>68.15</v>
      </c>
      <c r="E19" s="12">
        <v>1</v>
      </c>
      <c r="F19" s="12">
        <v>1</v>
      </c>
      <c r="G19" s="12">
        <v>3.06675</v>
      </c>
      <c r="H19" s="12">
        <v>1.533375</v>
      </c>
      <c r="I19" s="12">
        <v>1.533375</v>
      </c>
    </row>
    <row r="20" ht="18" customHeight="true" spans="1:9">
      <c r="A20" s="5">
        <v>16</v>
      </c>
      <c r="B20" s="11" t="s">
        <v>218</v>
      </c>
      <c r="C20" s="11" t="s">
        <v>32</v>
      </c>
      <c r="D20" s="12">
        <v>767.11</v>
      </c>
      <c r="E20" s="12">
        <v>1</v>
      </c>
      <c r="F20" s="12">
        <v>7</v>
      </c>
      <c r="G20" s="12">
        <v>34.51995</v>
      </c>
      <c r="H20" s="12">
        <v>17.259975</v>
      </c>
      <c r="I20" s="12">
        <v>17.259975</v>
      </c>
    </row>
    <row r="21" ht="18" customHeight="true" spans="1:9">
      <c r="A21" s="5">
        <v>17</v>
      </c>
      <c r="B21" s="11" t="s">
        <v>219</v>
      </c>
      <c r="C21" s="11" t="s">
        <v>32</v>
      </c>
      <c r="D21" s="12">
        <v>87.5</v>
      </c>
      <c r="E21" s="12">
        <v>1</v>
      </c>
      <c r="F21" s="12">
        <v>1</v>
      </c>
      <c r="G21" s="12">
        <v>3.9375</v>
      </c>
      <c r="H21" s="12">
        <v>1.96875</v>
      </c>
      <c r="I21" s="12">
        <v>1.96875</v>
      </c>
    </row>
    <row r="22" ht="18" customHeight="true" spans="1:9">
      <c r="A22" s="5">
        <v>18</v>
      </c>
      <c r="B22" s="11" t="s">
        <v>220</v>
      </c>
      <c r="C22" s="11" t="s">
        <v>32</v>
      </c>
      <c r="D22" s="12">
        <v>44</v>
      </c>
      <c r="E22" s="12">
        <v>1</v>
      </c>
      <c r="F22" s="12">
        <v>1</v>
      </c>
      <c r="G22" s="12">
        <v>1.98</v>
      </c>
      <c r="H22" s="12">
        <v>0.99</v>
      </c>
      <c r="I22" s="12">
        <v>0.99</v>
      </c>
    </row>
    <row r="23" ht="18" customHeight="true" spans="1:9">
      <c r="A23" s="5">
        <v>19</v>
      </c>
      <c r="B23" s="11" t="s">
        <v>221</v>
      </c>
      <c r="C23" s="11" t="s">
        <v>32</v>
      </c>
      <c r="D23" s="12">
        <v>260</v>
      </c>
      <c r="E23" s="12">
        <v>1</v>
      </c>
      <c r="F23" s="12">
        <v>1</v>
      </c>
      <c r="G23" s="12">
        <v>11.7</v>
      </c>
      <c r="H23" s="12">
        <v>5.85</v>
      </c>
      <c r="I23" s="12">
        <v>5.85</v>
      </c>
    </row>
    <row r="24" ht="18" customHeight="true" spans="1:9">
      <c r="A24" s="5">
        <v>20</v>
      </c>
      <c r="B24" s="11" t="s">
        <v>222</v>
      </c>
      <c r="C24" s="11" t="s">
        <v>32</v>
      </c>
      <c r="D24" s="12">
        <v>488</v>
      </c>
      <c r="E24" s="12">
        <v>1</v>
      </c>
      <c r="F24" s="12">
        <v>1</v>
      </c>
      <c r="G24" s="12">
        <v>21.96</v>
      </c>
      <c r="H24" s="12">
        <v>10.98</v>
      </c>
      <c r="I24" s="12">
        <v>10.98</v>
      </c>
    </row>
    <row r="25" s="1" customFormat="true" ht="18" customHeight="true" spans="1:16">
      <c r="A25" s="5">
        <v>21</v>
      </c>
      <c r="B25" s="11" t="s">
        <v>223</v>
      </c>
      <c r="C25" s="11" t="s">
        <v>32</v>
      </c>
      <c r="D25" s="12">
        <v>441</v>
      </c>
      <c r="E25" s="12">
        <v>1</v>
      </c>
      <c r="F25" s="12">
        <v>2</v>
      </c>
      <c r="G25" s="12">
        <v>19.845</v>
      </c>
      <c r="H25" s="12">
        <v>9.9225</v>
      </c>
      <c r="I25" s="12">
        <v>9.9225</v>
      </c>
      <c r="J25"/>
      <c r="K25"/>
      <c r="L25"/>
      <c r="M25"/>
      <c r="N25"/>
      <c r="O25"/>
      <c r="P25"/>
    </row>
    <row r="26" ht="18" customHeight="true" spans="1:9">
      <c r="A26" s="13" t="s">
        <v>28</v>
      </c>
      <c r="B26" s="14"/>
      <c r="C26" s="11" t="s">
        <v>32</v>
      </c>
      <c r="D26" s="15">
        <f t="shared" ref="D26:I26" si="0">SUM(D5:D25)</f>
        <v>8459.58</v>
      </c>
      <c r="E26" s="15">
        <f t="shared" si="0"/>
        <v>21</v>
      </c>
      <c r="F26" s="15">
        <f t="shared" si="0"/>
        <v>79</v>
      </c>
      <c r="G26" s="15">
        <f t="shared" si="0"/>
        <v>380.6811</v>
      </c>
      <c r="H26" s="15">
        <f t="shared" si="0"/>
        <v>190.34055</v>
      </c>
      <c r="I26" s="15">
        <f t="shared" si="0"/>
        <v>190.34055</v>
      </c>
    </row>
    <row r="27" ht="18" customHeight="true" spans="1:9">
      <c r="A27" s="16" t="s">
        <v>21</v>
      </c>
      <c r="B27" s="16" t="s">
        <v>22</v>
      </c>
      <c r="C27" s="3" t="s">
        <v>23</v>
      </c>
      <c r="D27" s="17" t="s">
        <v>24</v>
      </c>
      <c r="E27" s="17" t="s">
        <v>25</v>
      </c>
      <c r="F27" s="17" t="s">
        <v>26</v>
      </c>
      <c r="G27" s="16" t="s">
        <v>27</v>
      </c>
      <c r="H27" s="16"/>
      <c r="I27" s="16"/>
    </row>
    <row r="28" s="1" customFormat="true" ht="18" customHeight="true" spans="1:16">
      <c r="A28" s="16"/>
      <c r="B28" s="16"/>
      <c r="C28" s="3"/>
      <c r="D28" s="17"/>
      <c r="E28" s="17"/>
      <c r="F28" s="17"/>
      <c r="G28" s="16" t="s">
        <v>28</v>
      </c>
      <c r="H28" s="16" t="s">
        <v>29</v>
      </c>
      <c r="I28" s="16" t="s">
        <v>30</v>
      </c>
      <c r="J28"/>
      <c r="K28"/>
      <c r="L28"/>
      <c r="M28"/>
      <c r="N28"/>
      <c r="O28"/>
      <c r="P28"/>
    </row>
    <row r="29" ht="24.9" customHeight="true" spans="1:9">
      <c r="A29" s="18">
        <v>1</v>
      </c>
      <c r="B29" s="19" t="s">
        <v>210</v>
      </c>
      <c r="C29" s="20" t="s">
        <v>179</v>
      </c>
      <c r="D29" s="15">
        <v>186.3</v>
      </c>
      <c r="E29" s="15">
        <v>1</v>
      </c>
      <c r="F29" s="15">
        <v>4</v>
      </c>
      <c r="G29" s="24">
        <f>D29*300/10000</f>
        <v>5.589</v>
      </c>
      <c r="H29" s="24">
        <f>G29/2</f>
        <v>2.7945</v>
      </c>
      <c r="I29" s="24">
        <f>H29</f>
        <v>2.7945</v>
      </c>
    </row>
    <row r="30" ht="24.9" customHeight="true" spans="1:9">
      <c r="A30" s="21">
        <v>2</v>
      </c>
      <c r="B30" s="19" t="s">
        <v>205</v>
      </c>
      <c r="C30" s="20" t="s">
        <v>179</v>
      </c>
      <c r="D30" s="8">
        <v>154.79</v>
      </c>
      <c r="E30" s="8">
        <v>1</v>
      </c>
      <c r="F30" s="8">
        <v>8</v>
      </c>
      <c r="G30" s="24">
        <f>D30*300/10000</f>
        <v>4.6437</v>
      </c>
      <c r="H30" s="24">
        <f>G30/2</f>
        <v>2.32185</v>
      </c>
      <c r="I30" s="24">
        <f>H30</f>
        <v>2.32185</v>
      </c>
    </row>
    <row r="31" s="1" customFormat="true" ht="24.9" customHeight="true" spans="1:16">
      <c r="A31" s="22" t="s">
        <v>28</v>
      </c>
      <c r="B31" s="23"/>
      <c r="C31" s="20" t="s">
        <v>179</v>
      </c>
      <c r="D31" s="15">
        <f t="shared" ref="D31:I31" si="1">SUM(D29:D30)</f>
        <v>341.09</v>
      </c>
      <c r="E31" s="15">
        <f t="shared" si="1"/>
        <v>2</v>
      </c>
      <c r="F31" s="15">
        <f t="shared" si="1"/>
        <v>12</v>
      </c>
      <c r="G31" s="15">
        <f t="shared" si="1"/>
        <v>10.2327</v>
      </c>
      <c r="H31" s="15">
        <f t="shared" si="1"/>
        <v>5.11635</v>
      </c>
      <c r="I31" s="15">
        <f t="shared" si="1"/>
        <v>5.11635</v>
      </c>
      <c r="J31"/>
      <c r="K31"/>
      <c r="L31"/>
      <c r="M31"/>
      <c r="N31"/>
      <c r="O31"/>
      <c r="P31"/>
    </row>
  </sheetData>
  <mergeCells count="17">
    <mergeCell ref="A1:I1"/>
    <mergeCell ref="G3:I3"/>
    <mergeCell ref="A26:B26"/>
    <mergeCell ref="G27:I27"/>
    <mergeCell ref="A31:B31"/>
    <mergeCell ref="A3:A4"/>
    <mergeCell ref="A27:A28"/>
    <mergeCell ref="B3:B4"/>
    <mergeCell ref="B27:B28"/>
    <mergeCell ref="C3:C4"/>
    <mergeCell ref="C27:C28"/>
    <mergeCell ref="D3:D4"/>
    <mergeCell ref="D27:D28"/>
    <mergeCell ref="E3:E4"/>
    <mergeCell ref="E27:E28"/>
    <mergeCell ref="F3:F4"/>
    <mergeCell ref="F27:F2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全市</vt:lpstr>
      <vt:lpstr>锡山</vt:lpstr>
      <vt:lpstr>惠山</vt:lpstr>
      <vt:lpstr>滨湖</vt:lpstr>
      <vt:lpstr>新吴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2015-12-14T07:15:00Z</dcterms:created>
  <cp:lastPrinted>2022-04-15T08:50:00Z</cp:lastPrinted>
  <dcterms:modified xsi:type="dcterms:W3CDTF">2024-02-19T10:25:00Z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